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0" yWindow="570" windowWidth="12120" windowHeight="8385" activeTab="2"/>
  </bookViews>
  <sheets>
    <sheet name="№4" sheetId="1" r:id="rId1"/>
    <sheet name="№8" sheetId="2" r:id="rId2"/>
    <sheet name="№9" sheetId="3" r:id="rId3"/>
  </sheets>
  <definedNames>
    <definedName name="Z_4F3F96C3_7B8B_440F_A7C0_DFFBDC784942_.wvu.FilterData" localSheetId="0" hidden="1">'№4'!#REF!</definedName>
    <definedName name="Z_6CB88F76_ADF1_43EB_B8FB_32CF6D2656A6_.wvu.Cols" localSheetId="0" hidden="1">'№4'!#REF!</definedName>
    <definedName name="Z_6CB88F76_ADF1_43EB_B8FB_32CF6D2656A6_.wvu.FilterData" localSheetId="0" hidden="1">'№4'!#REF!</definedName>
    <definedName name="Z_6CB88F76_ADF1_43EB_B8FB_32CF6D2656A6_.wvu.PrintArea" localSheetId="0" hidden="1">'№4'!#REF!</definedName>
    <definedName name="Z_7BCFB845_C80C_48FE_B4FE_79B4B69115F3_.wvu.FilterData" localSheetId="0" hidden="1">'№4'!#REF!</definedName>
    <definedName name="Z_7D67130F_5829_47C5_93DE_738E8D41F162_.wvu.FilterData" localSheetId="0" hidden="1">'№4'!#REF!</definedName>
    <definedName name="Z_8E2E7D81_C767_11D8_A2FD_006098EF8B30_.wvu.Cols" localSheetId="0" hidden="1">'№4'!#REF!</definedName>
    <definedName name="Z_8E2E7D81_C767_11D8_A2FD_006098EF8B30_.wvu.FilterData" localSheetId="0" hidden="1">'№4'!#REF!</definedName>
    <definedName name="Z_8E2E7D81_C767_11D8_A2FD_006098EF8B30_.wvu.PrintArea" localSheetId="0" hidden="1">'№4'!#REF!</definedName>
    <definedName name="Z_AAB63AD1_4FE4_4C7A_A62E_5A604C03BF55_.wvu.FilterData" localSheetId="0" hidden="1">'№4'!#REF!</definedName>
    <definedName name="Z_C231806E_9211_4D8F_9EB3_1A15C537C808_.wvu.FilterData" localSheetId="0" hidden="1">'№4'!#REF!</definedName>
    <definedName name="Z_D05021AF_1DB5_4AD7_B085_4CD71612CDB6_.wvu.FilterData" localSheetId="0" hidden="1">'№4'!#REF!</definedName>
    <definedName name="Z_D5E1AF6B_71F1_4B33_880B_72787157ADA9_.wvu.Cols" localSheetId="0" hidden="1">'№4'!#REF!,'№4'!#REF!</definedName>
    <definedName name="Z_D5E1AF6B_71F1_4B33_880B_72787157ADA9_.wvu.FilterData" localSheetId="0" hidden="1">'№4'!#REF!</definedName>
    <definedName name="Z_D5E1AF6B_71F1_4B33_880B_72787157ADA9_.wvu.PrintArea" localSheetId="0" hidden="1">'№4'!#REF!</definedName>
    <definedName name="Z_E2E14CAC_FED5_4087_B580_6F7DEE9C9BA1_.wvu.FilterData" localSheetId="0" hidden="1">'№4'!#REF!</definedName>
    <definedName name="Z_EF5A4981_C8E4_11D8_A2FC_006098EF8BA8_.wvu.Cols" localSheetId="0" hidden="1">'№4'!#REF!</definedName>
    <definedName name="Z_EF5A4981_C8E4_11D8_A2FC_006098EF8BA8_.wvu.PrintArea" localSheetId="0" hidden="1">'№4'!$A$16:$A$16</definedName>
    <definedName name="Z_EF5A4981_C8E4_11D8_A2FC_006098EF8BA8_.wvu.PrintTitles" localSheetId="0" hidden="1">'№4'!#REF!</definedName>
    <definedName name="Z_EFA5B1DC_5497_4E2C_A2B5_ED756C88CC7C_.wvu.Cols" localSheetId="0" hidden="1">'№4'!#REF!</definedName>
    <definedName name="Z_EFA5B1DC_5497_4E2C_A2B5_ED756C88CC7C_.wvu.FilterData" localSheetId="0" hidden="1">'№4'!#REF!</definedName>
    <definedName name="_xlnm.Print_Area" localSheetId="0">'№4'!$A$1:$I$183</definedName>
  </definedNames>
  <calcPr fullCalcOnLoad="1"/>
</workbook>
</file>

<file path=xl/sharedStrings.xml><?xml version="1.0" encoding="utf-8"?>
<sst xmlns="http://schemas.openxmlformats.org/spreadsheetml/2006/main" count="1222" uniqueCount="247">
  <si>
    <t>Строительство, реконструкция, капитальный ремонт, ремонт и содержание действующей сети автомобильных дорог общего пользования межмуниципального значения,  местного значения и искусственных сооружений на них</t>
  </si>
  <si>
    <t>Социальное обеспечение и иные выплаты гражданам</t>
  </si>
  <si>
    <t>51 0 0000</t>
  </si>
  <si>
    <t>51 1 0000</t>
  </si>
  <si>
    <t>51 1 0019</t>
  </si>
  <si>
    <t>Обеспечение деятельности администрации муниципального образования</t>
  </si>
  <si>
    <t>52 0 0000</t>
  </si>
  <si>
    <t>Обеспечение функционирования администрации муниципального образования</t>
  </si>
  <si>
    <t>52 1 0000</t>
  </si>
  <si>
    <t>52 1 0019</t>
  </si>
  <si>
    <t>Осуществление отдельных государственных полномочий</t>
  </si>
  <si>
    <t>52 2 0000</t>
  </si>
  <si>
    <t xml:space="preserve">Финансовое обеспечение непредвиденных расходов </t>
  </si>
  <si>
    <t>52 3 0000</t>
  </si>
  <si>
    <t>52 3 2059</t>
  </si>
  <si>
    <t>Мероприятия в рамках управления имуществом</t>
  </si>
  <si>
    <t>Другие непрограммные направления деятельности органов местного самоуправления</t>
  </si>
  <si>
    <t>99 0 0000</t>
  </si>
  <si>
    <t>Обеспечение безопасности населения</t>
  </si>
  <si>
    <t>54 0 0000</t>
  </si>
  <si>
    <t>54 1 0000</t>
  </si>
  <si>
    <t>54 1 1001</t>
  </si>
  <si>
    <t>Другие вопросы в области национальной безопасности и правоохранительной деятельности</t>
  </si>
  <si>
    <t>Экономическое развитие и инновационная экономика</t>
  </si>
  <si>
    <t>Содержание, строительство и ремонт дорог</t>
  </si>
  <si>
    <t>55 1 0000</t>
  </si>
  <si>
    <t>55 1 1025</t>
  </si>
  <si>
    <t>55 0 0000</t>
  </si>
  <si>
    <t>Реализация мероприятий ведомственной целевой программы</t>
  </si>
  <si>
    <t>300</t>
  </si>
  <si>
    <t>Физическая культура и спорт</t>
  </si>
  <si>
    <t>Глава муниципального образования</t>
  </si>
  <si>
    <t>Национальная экономика</t>
  </si>
  <si>
    <t>04</t>
  </si>
  <si>
    <t>09</t>
  </si>
  <si>
    <t>Жилищно-коммунальное хозяйство</t>
  </si>
  <si>
    <t>05</t>
  </si>
  <si>
    <t>2.</t>
  </si>
  <si>
    <t>02</t>
  </si>
  <si>
    <t xml:space="preserve">Физическая культура </t>
  </si>
  <si>
    <t>Национальная безопасность и правоохранительная деятельность</t>
  </si>
  <si>
    <t>10</t>
  </si>
  <si>
    <t>Физкультурно-оздоровительная работа и спортивные мероприятия</t>
  </si>
  <si>
    <t>Резервные фонды</t>
  </si>
  <si>
    <t>13</t>
  </si>
  <si>
    <t>5.</t>
  </si>
  <si>
    <t>12</t>
  </si>
  <si>
    <t>Другие вопросы в области национальной экономики</t>
  </si>
  <si>
    <t>11</t>
  </si>
  <si>
    <t>Образование</t>
  </si>
  <si>
    <t xml:space="preserve">Наименование </t>
  </si>
  <si>
    <t>Вед</t>
  </si>
  <si>
    <t xml:space="preserve">№ п/п </t>
  </si>
  <si>
    <t>6</t>
  </si>
  <si>
    <t>7</t>
  </si>
  <si>
    <t xml:space="preserve">ВСЕГО </t>
  </si>
  <si>
    <t>3.</t>
  </si>
  <si>
    <t>4.</t>
  </si>
  <si>
    <t>6.</t>
  </si>
  <si>
    <t>7.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</si>
  <si>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</si>
  <si>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Функционирование высшего должностного лица субъекта Российской Федерации и муниципального образования</t>
  </si>
  <si>
    <t>1.</t>
  </si>
  <si>
    <t>Общегосударственные вопросы</t>
  </si>
  <si>
    <t>01</t>
  </si>
  <si>
    <t>03</t>
  </si>
  <si>
    <t>Другие общегосударственные вопросы</t>
  </si>
  <si>
    <t>Осуществление первичного воинского учета на территориях, где отсутствуют военные комиссариаты</t>
  </si>
  <si>
    <t>Мобилизационная и вневойсковая подготовка</t>
  </si>
  <si>
    <t>Национальная оборона</t>
  </si>
  <si>
    <t>08</t>
  </si>
  <si>
    <t>Культура</t>
  </si>
  <si>
    <t>Социальная политика</t>
  </si>
  <si>
    <t>Социальное обеспечение населения</t>
  </si>
  <si>
    <t>Другие вопросы в области культуры, кинематографии</t>
  </si>
  <si>
    <t>07</t>
  </si>
  <si>
    <t>Обеспечение пожарной безопасности</t>
  </si>
  <si>
    <t>8.</t>
  </si>
  <si>
    <t>9.</t>
  </si>
  <si>
    <t>10.</t>
  </si>
  <si>
    <t>Раздел</t>
  </si>
  <si>
    <t>Под-раздел</t>
  </si>
  <si>
    <t>Целевая статья</t>
  </si>
  <si>
    <t>Вид рас-хода</t>
  </si>
  <si>
    <t>Коды бюджетной классификации</t>
  </si>
  <si>
    <t>14</t>
  </si>
  <si>
    <t>00</t>
  </si>
  <si>
    <t>Культура и кинематография</t>
  </si>
  <si>
    <t>8</t>
  </si>
  <si>
    <t>Расходы на обеспечение функций органов местного самоуправления</t>
  </si>
  <si>
    <t>Управление имуществом</t>
  </si>
  <si>
    <t>53 0 0000</t>
  </si>
  <si>
    <t>53 1 0000</t>
  </si>
  <si>
    <t>Молодежная политика, оздоровление, занятость детей и подростков</t>
  </si>
  <si>
    <t>56 0 0000</t>
  </si>
  <si>
    <t>Расходы на обеспечение деятельности (оказание услуг) муниципальных учреждений</t>
  </si>
  <si>
    <t>Развитие физической культуры и спорта</t>
  </si>
  <si>
    <t>67 0 0000</t>
  </si>
  <si>
    <t>67 2 0000</t>
  </si>
  <si>
    <t>Мероприятия в области спорта и физической культуры</t>
  </si>
  <si>
    <t>67 2 1016</t>
  </si>
  <si>
    <t>56 4 0000</t>
  </si>
  <si>
    <t>Другие мероприятия в области молодежной политики</t>
  </si>
  <si>
    <t>Социальное обеспечение и иные выплаты населению</t>
  </si>
  <si>
    <t>65 0 0000</t>
  </si>
  <si>
    <t>Клубы</t>
  </si>
  <si>
    <t>65 2 0000</t>
  </si>
  <si>
    <t>65 2 0059</t>
  </si>
  <si>
    <t>Услуги библиотек</t>
  </si>
  <si>
    <t>65 3 0000</t>
  </si>
  <si>
    <t>65 3 0059</t>
  </si>
  <si>
    <t>Обеспечение населения услугами по организации досуга и услугами организаций культуры</t>
  </si>
  <si>
    <t>57 0 0000</t>
  </si>
  <si>
    <t>Обеспечение деятельности главы органа местного самоуправления</t>
  </si>
  <si>
    <t>Резервные фонды администрации</t>
  </si>
  <si>
    <t>Мероприятия по предупреждению и ликвидации чрезвычайных ситуаций, стихийных бедствий и их последствий, выполняемые в рамках специальных решений</t>
  </si>
  <si>
    <t>к решению Совета</t>
  </si>
  <si>
    <t>Первомайского сельского поселения</t>
  </si>
  <si>
    <t>Белореченского района</t>
  </si>
  <si>
    <t>Администрация Первомайского сельского поселения Белореченского района</t>
  </si>
  <si>
    <t>992</t>
  </si>
  <si>
    <t>52 2 6019</t>
  </si>
  <si>
    <t>52 8 0000</t>
  </si>
  <si>
    <t>52 8 1007</t>
  </si>
  <si>
    <t>99 0 1045</t>
  </si>
  <si>
    <t xml:space="preserve">Осуществление отдельных государственных полномочий  </t>
  </si>
  <si>
    <t>Осуществление отдельных полномочий Краснодарского края по образованию и организации деятельности административных комиссий</t>
  </si>
  <si>
    <t>Обеспечение проведения выборов и референдумов</t>
  </si>
  <si>
    <t>МВЦП "Противодействие коррупции "</t>
  </si>
  <si>
    <t>Развитие территориального общественного самоуправления</t>
  </si>
  <si>
    <t>52 2 5118</t>
  </si>
  <si>
    <t>52 2 8118</t>
  </si>
  <si>
    <t>54 2 0000</t>
  </si>
  <si>
    <t>54 2 1020</t>
  </si>
  <si>
    <t>54 3 0000</t>
  </si>
  <si>
    <t>54 3 1021</t>
  </si>
  <si>
    <t>54 3 1022</t>
  </si>
  <si>
    <t>99 0 1006</t>
  </si>
  <si>
    <t xml:space="preserve">Мероприятия по предупреждению и ликвидации последствий чрезвычайных ситуаций и стихийных бедствий </t>
  </si>
  <si>
    <t xml:space="preserve">Мероприятия в области обеспечения пожарной безопасности </t>
  </si>
  <si>
    <t>Обеспечение мер пожарной  безопасности</t>
  </si>
  <si>
    <t>Профилактика терроризма и экстремизма, безопасности жизнидеятельности населения</t>
  </si>
  <si>
    <t>Противодействие злоупотреблению наркотиками и их незаконному обороту</t>
  </si>
  <si>
    <t>Дорожное хозяйство (дорожные фонды)</t>
  </si>
  <si>
    <t xml:space="preserve">992 </t>
  </si>
  <si>
    <t>Мероприятия по землеустройству и землепользованию</t>
  </si>
  <si>
    <t>55 0 1024</t>
  </si>
  <si>
    <t>58 0 0000</t>
  </si>
  <si>
    <t>58 2 1028</t>
  </si>
  <si>
    <t>Поддержка жилищно - коммунального хозяйства</t>
  </si>
  <si>
    <t>Коммунальное хозяйство</t>
  </si>
  <si>
    <t>Развитие коммунального хозяйства</t>
  </si>
  <si>
    <t>58 2 0000</t>
  </si>
  <si>
    <t>Развитие водоснабжения населенных пунктов</t>
  </si>
  <si>
    <t>58 3 0000</t>
  </si>
  <si>
    <t>58 3 1030</t>
  </si>
  <si>
    <t>Мероприятия в области благоустройства</t>
  </si>
  <si>
    <t>Оплата за уличное освещение и его техническое облуживание</t>
  </si>
  <si>
    <t>58 3 1032</t>
  </si>
  <si>
    <t>Прочие мероприятия по благоустройству городских округов и поселений</t>
  </si>
  <si>
    <t>Благоустройство</t>
  </si>
  <si>
    <t>56 4 1035</t>
  </si>
  <si>
    <t>56 4 1036</t>
  </si>
  <si>
    <t>Проведение мероприятий для детей и молодежи</t>
  </si>
  <si>
    <t>Организация временного трудоустройства несовершеннолетних граждан в возрасте от 14 до 18 лет</t>
  </si>
  <si>
    <t>65 9 0000</t>
  </si>
  <si>
    <t>65 9 1037</t>
  </si>
  <si>
    <t>Другие мероприятия в области культуры</t>
  </si>
  <si>
    <t>Охрана и сохранение объектов культурного наследия местного значения</t>
  </si>
  <si>
    <t>57 3 0000</t>
  </si>
  <si>
    <t>57 3 1007</t>
  </si>
  <si>
    <t>52 7 0000</t>
  </si>
  <si>
    <t>52 7 1007</t>
  </si>
  <si>
    <t>Другие вопросы в области средств массовой информации</t>
  </si>
  <si>
    <t xml:space="preserve">МВЦП "Повышение информированности населения о деятельности органов власти" </t>
  </si>
  <si>
    <t>Средства массовой информации</t>
  </si>
  <si>
    <t>(руб. коп.)</t>
  </si>
  <si>
    <t>Сумма</t>
  </si>
  <si>
    <t>МВЦП "О выплате пенсий за выслугу лет лицам, замещавшим муниципальные должности и должности муниципальной службы"</t>
  </si>
  <si>
    <t>Привлечение граждан и их объединений к участию в охране общественного порядка на территории поселения</t>
  </si>
  <si>
    <t>Ведомственная структура расходов бюджета Первомайского сельского поселения Белореченского района на 2014 год, перечень разделов, подразделов, целевых статей (муниципальных программ и непрограммных направлений деятельности), групп видов расходов бюджета поселения</t>
  </si>
  <si>
    <t>100</t>
  </si>
  <si>
    <t>200</t>
  </si>
  <si>
    <t>800</t>
  </si>
  <si>
    <t>600</t>
  </si>
  <si>
    <t>Расходы на выплаты персоналу в целях обеспечения выполнения функций государственными (муниципальными)органами,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</si>
  <si>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(муниципальных)нужд</t>
  </si>
  <si>
    <t>Иные бюджетные ассигнования</t>
  </si>
  <si>
    <t>Предоставление субсидий муниципальным бюджетным, автономным учреждениям и иным некоммерческим организациям</t>
  </si>
  <si>
    <t>от 19.12.2013 года № 192</t>
  </si>
  <si>
    <t>Молодежная политика и оздоровление детей</t>
  </si>
  <si>
    <t>58 2 1027</t>
  </si>
  <si>
    <t>Мероприятия в области коммунального хозяйства</t>
  </si>
  <si>
    <t>Начальник финансового отдела администрации</t>
  </si>
  <si>
    <t>И.А.Гонтарь</t>
  </si>
  <si>
    <t xml:space="preserve">Белореченского района    </t>
  </si>
  <si>
    <t>(в редакции решения Совета</t>
  </si>
  <si>
    <t>«ПРИЛОЖЕНИЕ № 4</t>
  </si>
  <si>
    <t>500</t>
  </si>
  <si>
    <t>Межбюджетные трансферты</t>
  </si>
  <si>
    <t>06</t>
  </si>
  <si>
    <t>62 2 2501</t>
  </si>
  <si>
    <t>62 2 0000</t>
  </si>
  <si>
    <t>62 0 0000</t>
  </si>
  <si>
    <t>Контрольно-счетная палата МО</t>
  </si>
  <si>
    <t>Расходы на передачу полномочий из поселений</t>
  </si>
  <si>
    <t>Обеспечение деятельности контрольно-счетной палаты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</si>
  <si>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</si>
  <si>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Строительство объектов социального и производственного комплексов, в том числе объектов общегражданского назначения, жилья, инфраструктуры</t>
  </si>
  <si>
    <t>99 1 1026</t>
  </si>
  <si>
    <t>99 2 1026</t>
  </si>
  <si>
    <t>99 21026</t>
  </si>
  <si>
    <t>Выборы главы муниципального образования</t>
  </si>
  <si>
    <t>Выборы депутатов в представительный орган власти</t>
  </si>
  <si>
    <t>53 1 2501</t>
  </si>
  <si>
    <t>99 0 1039</t>
  </si>
  <si>
    <t>ПРИЛОЖЕНИЕ № 3</t>
  </si>
  <si>
    <t>991</t>
  </si>
  <si>
    <t>«ПРИЛОЖЕНИЕ № 8</t>
  </si>
  <si>
    <t>«ПРИЛОЖЕНИЕ № 9</t>
  </si>
  <si>
    <t xml:space="preserve">Распределение бюджетных ассигнований бюджета Первомайского сельского поселения Белореченского района по разделам и подразделам классификации расходов бюджетов на 2014 год </t>
  </si>
  <si>
    <t>Распределение бюджетных ассигнований по целевым статьям (муниципальным программам Первомайского сельского поселения Белореченского района и непрограммным направлениям деятельности), группам видов расходов классификации расходов бюджетов на 2014 год</t>
  </si>
  <si>
    <t>Совет Первомайского сельского поселения Белореченского района</t>
  </si>
  <si>
    <t>5</t>
  </si>
  <si>
    <t>1</t>
  </si>
  <si>
    <t>2</t>
  </si>
  <si>
    <t>3</t>
  </si>
  <si>
    <t>4</t>
  </si>
  <si>
    <t>9</t>
  </si>
  <si>
    <t>50 0 0000</t>
  </si>
  <si>
    <t>50 2 0000</t>
  </si>
  <si>
    <t>50 2 0019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</si>
  <si>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</si>
  <si>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представительного органа МО Белореченский район</t>
  </si>
  <si>
    <t>Обеспечение функций представительного органа</t>
  </si>
  <si>
    <t>ПРИЛОЖЕНИЕ № 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</si>
  <si>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</si>
  <si>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55 0 6030</t>
  </si>
  <si>
    <t>55 0 6530</t>
  </si>
  <si>
    <t>55 1 6027</t>
  </si>
  <si>
    <t>55 1 6527</t>
  </si>
  <si>
    <t>Подготовка градостроительной и землеустроительной документации</t>
  </si>
  <si>
    <t>Капитальный ремонт, ремонт автомобильных дорог общего пользования населенных пунктов</t>
  </si>
  <si>
    <t>ПРИЛОЖЕНИЕ № 5</t>
  </si>
  <si>
    <t>от 27.08.2014 года №220</t>
  </si>
  <si>
    <t>от 27.08.2014 года № 220</t>
  </si>
  <si>
    <t>от 27.08.2014 года № 220»</t>
  </si>
</sst>
</file>

<file path=xl/styles.xml><?xml version="1.0" encoding="utf-8"?>
<styleSheet xmlns="http://schemas.openxmlformats.org/spreadsheetml/2006/main">
  <numFmts count="5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\ &quot;р.&quot;;\-#,##0\ &quot;р.&quot;"/>
    <numFmt numFmtId="166" formatCode="#,##0\ &quot;р.&quot;;[Red]\-#,##0\ &quot;р.&quot;"/>
    <numFmt numFmtId="167" formatCode="#,##0.00\ &quot;р.&quot;;\-#,##0.00\ &quot;р.&quot;"/>
    <numFmt numFmtId="168" formatCode="#,##0.00\ &quot;р.&quot;;[Red]\-#,##0.00\ &quot;р.&quot;"/>
    <numFmt numFmtId="169" formatCode="_-* #,##0\ &quot;р.&quot;_-;\-* #,##0\ &quot;р.&quot;_-;_-* &quot;-&quot;\ &quot;р.&quot;_-;_-@_-"/>
    <numFmt numFmtId="170" formatCode="_-* #,##0\ _р_._-;\-* #,##0\ _р_._-;_-* &quot;-&quot;\ _р_._-;_-@_-"/>
    <numFmt numFmtId="171" formatCode="_-* #,##0.00\ &quot;р.&quot;_-;\-* #,##0.00\ &quot;р.&quot;_-;_-* &quot;-&quot;??\ &quot;р.&quot;_-;_-@_-"/>
    <numFmt numFmtId="172" formatCode="_-* #,##0.00\ _р_._-;\-* #,##0.00\ _р_._-;_-* &quot;-&quot;??\ _р_._-;_-@_-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#,##0.0"/>
    <numFmt numFmtId="177" formatCode="0;\-0;;"/>
    <numFmt numFmtId="178" formatCode="#,##0.00_ ;[Red]\-#,##0.00\ "/>
    <numFmt numFmtId="179" formatCode="[Blue]0;[Blue]\-0;[Blue]0"/>
    <numFmt numFmtId="180" formatCode="0.000"/>
    <numFmt numFmtId="181" formatCode="[$€-2]\ ###,000_);[Red]\([$€-2]\ ###,000\)"/>
    <numFmt numFmtId="182" formatCode="0_ ;[Red]\-0\ "/>
    <numFmt numFmtId="183" formatCode="0_)"/>
    <numFmt numFmtId="184" formatCode="0.0_)"/>
    <numFmt numFmtId="185" formatCode="_-* #,##0.0_р_._-;\-* #,##0.0_р_._-;_-* &quot;-&quot;??_р_._-;_-@_-"/>
    <numFmt numFmtId="186" formatCode="_-* #,##0_р_._-;\-* #,##0_р_._-;_-* &quot;-&quot;??_р_._-;_-@_-"/>
    <numFmt numFmtId="187" formatCode="#,##0_ ;[Red]\-#,##0\ "/>
    <numFmt numFmtId="188" formatCode="#,##0.000_ ;[Red]\-#,##0.000\ "/>
    <numFmt numFmtId="189" formatCode="#,##0.000"/>
    <numFmt numFmtId="190" formatCode="#,##0.0000"/>
    <numFmt numFmtId="191" formatCode="0.00_ ;[Red]\-0.00\ "/>
    <numFmt numFmtId="192" formatCode="dd/mm/yy;@"/>
    <numFmt numFmtId="193" formatCode="#,##0.0;[Red]#,##0.0"/>
    <numFmt numFmtId="194" formatCode="#,##0.0_ ;[Red]\-#,##0.0\ "/>
    <numFmt numFmtId="195" formatCode="d/m;@"/>
    <numFmt numFmtId="196" formatCode="0000"/>
    <numFmt numFmtId="197" formatCode="000"/>
    <numFmt numFmtId="198" formatCode="0000000"/>
    <numFmt numFmtId="199" formatCode="[$-FC19]d\ mmmm\ yyyy\ &quot;г.&quot;"/>
    <numFmt numFmtId="200" formatCode="0.0_ ;[Red]\-0.0\ "/>
    <numFmt numFmtId="201" formatCode="#,##0.00000000"/>
    <numFmt numFmtId="202" formatCode="[$-419]d\ mmm\ yy;@"/>
    <numFmt numFmtId="203" formatCode="000000"/>
    <numFmt numFmtId="204" formatCode="00"/>
    <numFmt numFmtId="205" formatCode="#,##0.00;[Red]\-#,##0.00;0.00"/>
    <numFmt numFmtId="206" formatCode="#,##0.00&quot;р.&quot;"/>
  </numFmts>
  <fonts count="4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Cyr"/>
      <family val="0"/>
    </font>
    <font>
      <b/>
      <sz val="12"/>
      <color indexed="8"/>
      <name val="Times New Roman"/>
      <family val="1"/>
    </font>
    <font>
      <sz val="10"/>
      <name val="Arial"/>
      <family val="2"/>
    </font>
    <font>
      <i/>
      <sz val="8"/>
      <color indexed="23"/>
      <name val="Arial Cyr"/>
      <family val="0"/>
    </font>
    <font>
      <sz val="10"/>
      <color indexed="62"/>
      <name val="Arial Cyr"/>
      <family val="0"/>
    </font>
    <font>
      <sz val="12"/>
      <name val="Times New Roman"/>
      <family val="1"/>
    </font>
    <font>
      <sz val="14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darkDown">
        <fgColor indexed="10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ashed">
        <color indexed="12"/>
      </left>
      <right style="dashed">
        <color indexed="12"/>
      </right>
      <top style="dashed">
        <color indexed="12"/>
      </top>
      <bottom style="dashed">
        <color indexed="1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" fillId="0" borderId="0" applyNumberFormat="0" applyFill="0" applyBorder="0" applyAlignment="0" applyProtection="0"/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28" borderId="3" applyNumberFormat="0">
      <alignment horizontal="right" vertical="top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9" fontId="0" fillId="29" borderId="3">
      <alignment horizontal="left" vertical="top"/>
      <protection/>
    </xf>
    <xf numFmtId="49" fontId="8" fillId="0" borderId="3">
      <alignment horizontal="left" vertical="top"/>
      <protection/>
    </xf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0" fillId="30" borderId="3">
      <alignment horizontal="left" vertical="top" wrapText="1"/>
      <protection/>
    </xf>
    <xf numFmtId="0" fontId="8" fillId="0" borderId="3">
      <alignment horizontal="left" vertical="top" wrapText="1"/>
      <protection/>
    </xf>
    <xf numFmtId="0" fontId="0" fillId="31" borderId="3">
      <alignment horizontal="left" vertical="top" wrapText="1"/>
      <protection/>
    </xf>
    <xf numFmtId="0" fontId="0" fillId="32" borderId="3">
      <alignment horizontal="left" vertical="top" wrapText="1"/>
      <protection/>
    </xf>
    <xf numFmtId="0" fontId="0" fillId="33" borderId="3">
      <alignment horizontal="left" vertical="top" wrapText="1"/>
      <protection/>
    </xf>
    <xf numFmtId="0" fontId="0" fillId="34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11" fillId="0" borderId="0">
      <alignment horizontal="left" vertical="top"/>
      <protection/>
    </xf>
    <xf numFmtId="0" fontId="40" fillId="0" borderId="7" applyNumberFormat="0" applyFill="0" applyAlignment="0" applyProtection="0"/>
    <xf numFmtId="0" fontId="41" fillId="35" borderId="8" applyNumberFormat="0" applyAlignment="0" applyProtection="0"/>
    <xf numFmtId="0" fontId="42" fillId="0" borderId="0" applyNumberFormat="0" applyFill="0" applyBorder="0" applyAlignment="0" applyProtection="0"/>
    <xf numFmtId="0" fontId="43" fillId="36" borderId="0" applyNumberFormat="0" applyBorder="0" applyAlignment="0" applyProtection="0"/>
    <xf numFmtId="0" fontId="10" fillId="0" borderId="0">
      <alignment/>
      <protection/>
    </xf>
    <xf numFmtId="0" fontId="0" fillId="30" borderId="9" applyNumberFormat="0">
      <alignment horizontal="right" vertical="top"/>
      <protection/>
    </xf>
    <xf numFmtId="0" fontId="0" fillId="31" borderId="9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32" borderId="9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2" fillId="0" borderId="0" applyNumberFormat="0" applyFill="0" applyBorder="0" applyAlignment="0" applyProtection="0"/>
    <xf numFmtId="0" fontId="44" fillId="37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8" borderId="10" applyNumberFormat="0" applyFont="0" applyAlignment="0" applyProtection="0"/>
    <xf numFmtId="9" fontId="0" fillId="0" borderId="0" applyFont="0" applyFill="0" applyBorder="0" applyAlignment="0" applyProtection="0"/>
    <xf numFmtId="49" fontId="12" fillId="39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0" fontId="46" fillId="0" borderId="11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40" borderId="0" applyNumberFormat="0" applyBorder="0" applyAlignment="0" applyProtection="0"/>
    <xf numFmtId="0" fontId="0" fillId="34" borderId="3">
      <alignment horizontal="left" vertical="top" wrapText="1"/>
      <protection/>
    </xf>
    <xf numFmtId="0" fontId="0" fillId="0" borderId="3">
      <alignment horizontal="left" vertical="top" wrapText="1"/>
      <protection/>
    </xf>
  </cellStyleXfs>
  <cellXfs count="63">
    <xf numFmtId="0" fontId="0" fillId="0" borderId="0" xfId="0" applyAlignment="1">
      <alignment/>
    </xf>
    <xf numFmtId="49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 wrapText="1"/>
    </xf>
    <xf numFmtId="49" fontId="5" fillId="0" borderId="0" xfId="0" applyNumberFormat="1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left"/>
    </xf>
    <xf numFmtId="176" fontId="6" fillId="0" borderId="0" xfId="0" applyNumberFormat="1" applyFont="1" applyFill="1" applyAlignment="1">
      <alignment horizontal="center" wrapText="1"/>
    </xf>
    <xf numFmtId="0" fontId="6" fillId="0" borderId="0" xfId="0" applyFont="1" applyFill="1" applyAlignment="1">
      <alignment horizontal="center" vertical="top"/>
    </xf>
    <xf numFmtId="0" fontId="9" fillId="0" borderId="0" xfId="0" applyFont="1" applyFill="1" applyAlignment="1">
      <alignment horizontal="center" vertical="top"/>
    </xf>
    <xf numFmtId="0" fontId="9" fillId="0" borderId="0" xfId="0" applyFont="1" applyFill="1" applyAlignment="1">
      <alignment/>
    </xf>
    <xf numFmtId="0" fontId="5" fillId="0" borderId="12" xfId="0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178" fontId="6" fillId="0" borderId="0" xfId="0" applyNumberFormat="1" applyFont="1" applyFill="1" applyAlignment="1">
      <alignment/>
    </xf>
    <xf numFmtId="49" fontId="5" fillId="0" borderId="12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 wrapText="1"/>
    </xf>
    <xf numFmtId="49" fontId="7" fillId="0" borderId="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/>
    </xf>
    <xf numFmtId="0" fontId="5" fillId="0" borderId="0" xfId="0" applyFont="1" applyFill="1" applyAlignment="1">
      <alignment/>
    </xf>
    <xf numFmtId="4" fontId="5" fillId="0" borderId="0" xfId="0" applyNumberFormat="1" applyFont="1" applyFill="1" applyBorder="1" applyAlignment="1">
      <alignment horizontal="right"/>
    </xf>
    <xf numFmtId="4" fontId="7" fillId="0" borderId="0" xfId="0" applyNumberFormat="1" applyFont="1" applyFill="1" applyBorder="1" applyAlignment="1">
      <alignment horizontal="right"/>
    </xf>
    <xf numFmtId="0" fontId="6" fillId="0" borderId="0" xfId="0" applyFont="1" applyFill="1" applyAlignment="1">
      <alignment horizontal="center" vertical="justify"/>
    </xf>
    <xf numFmtId="0" fontId="5" fillId="0" borderId="0" xfId="0" applyFont="1" applyFill="1" applyBorder="1" applyAlignment="1">
      <alignment horizontal="center" vertical="justify"/>
    </xf>
    <xf numFmtId="0" fontId="5" fillId="0" borderId="0" xfId="0" applyFont="1" applyFill="1" applyAlignment="1">
      <alignment horizontal="center" vertical="justify"/>
    </xf>
    <xf numFmtId="0" fontId="5" fillId="0" borderId="0" xfId="0" applyFont="1" applyFill="1" applyAlignment="1">
      <alignment horizontal="left"/>
    </xf>
    <xf numFmtId="176" fontId="5" fillId="0" borderId="0" xfId="0" applyNumberFormat="1" applyFont="1" applyFill="1" applyAlignment="1">
      <alignment horizontal="center" wrapText="1"/>
    </xf>
    <xf numFmtId="0" fontId="7" fillId="0" borderId="0" xfId="0" applyFont="1" applyFill="1" applyBorder="1" applyAlignment="1">
      <alignment horizontal="right" wrapText="1"/>
    </xf>
    <xf numFmtId="49" fontId="7" fillId="0" borderId="0" xfId="0" applyNumberFormat="1" applyFont="1" applyFill="1" applyBorder="1" applyAlignment="1">
      <alignment horizontal="right" wrapText="1"/>
    </xf>
    <xf numFmtId="0" fontId="5" fillId="0" borderId="0" xfId="0" applyFont="1" applyFill="1" applyBorder="1" applyAlignment="1">
      <alignment horizontal="right" wrapText="1"/>
    </xf>
    <xf numFmtId="0" fontId="3" fillId="0" borderId="0" xfId="0" applyFont="1" applyFill="1" applyAlignment="1">
      <alignment horizontal="left"/>
    </xf>
    <xf numFmtId="0" fontId="13" fillId="0" borderId="0" xfId="0" applyFont="1" applyFill="1" applyAlignment="1">
      <alignment horizontal="center" vertical="top"/>
    </xf>
    <xf numFmtId="0" fontId="13" fillId="0" borderId="0" xfId="0" applyFont="1" applyFill="1" applyAlignment="1">
      <alignment horizontal="left"/>
    </xf>
    <xf numFmtId="0" fontId="13" fillId="0" borderId="0" xfId="0" applyFont="1" applyFill="1" applyAlignment="1">
      <alignment/>
    </xf>
    <xf numFmtId="0" fontId="7" fillId="0" borderId="13" xfId="0" applyFont="1" applyFill="1" applyBorder="1" applyAlignment="1">
      <alignment horizontal="center" vertical="distributed" wrapText="1"/>
    </xf>
    <xf numFmtId="0" fontId="7" fillId="0" borderId="0" xfId="0" applyFont="1" applyFill="1" applyBorder="1" applyAlignment="1">
      <alignment horizontal="center" vertical="distributed" wrapText="1"/>
    </xf>
    <xf numFmtId="0" fontId="5" fillId="0" borderId="0" xfId="0" applyFont="1" applyFill="1" applyBorder="1" applyAlignment="1">
      <alignment horizontal="center" vertical="distributed" wrapText="1"/>
    </xf>
    <xf numFmtId="0" fontId="3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wrapText="1"/>
    </xf>
    <xf numFmtId="49" fontId="7" fillId="0" borderId="0" xfId="0" applyNumberFormat="1" applyFont="1" applyFill="1" applyBorder="1" applyAlignment="1">
      <alignment horizontal="center" wrapText="1"/>
    </xf>
    <xf numFmtId="49" fontId="7" fillId="0" borderId="0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3" fillId="0" borderId="0" xfId="0" applyFont="1" applyFill="1" applyAlignment="1">
      <alignment/>
    </xf>
    <xf numFmtId="176" fontId="3" fillId="0" borderId="0" xfId="0" applyNumberFormat="1" applyFont="1" applyFill="1" applyAlignment="1">
      <alignment horizontal="center" wrapText="1"/>
    </xf>
    <xf numFmtId="0" fontId="14" fillId="0" borderId="0" xfId="0" applyFont="1" applyFill="1" applyAlignment="1">
      <alignment/>
    </xf>
    <xf numFmtId="0" fontId="7" fillId="0" borderId="0" xfId="0" applyFont="1" applyFill="1" applyBorder="1" applyAlignment="1">
      <alignment horizontal="left" wrapText="1"/>
    </xf>
    <xf numFmtId="0" fontId="3" fillId="0" borderId="0" xfId="0" applyFont="1" applyFill="1" applyAlignment="1">
      <alignment horizontal="right"/>
    </xf>
    <xf numFmtId="0" fontId="5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Alignment="1">
      <alignment horizontal="left"/>
    </xf>
    <xf numFmtId="0" fontId="5" fillId="0" borderId="14" xfId="0" applyFont="1" applyFill="1" applyBorder="1" applyAlignment="1">
      <alignment horizontal="center" vertical="top" wrapText="1"/>
    </xf>
    <xf numFmtId="0" fontId="5" fillId="0" borderId="15" xfId="0" applyFont="1" applyFill="1" applyBorder="1" applyAlignment="1">
      <alignment horizontal="center" vertical="top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wrapText="1"/>
    </xf>
    <xf numFmtId="0" fontId="3" fillId="0" borderId="12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wrapText="1"/>
    </xf>
    <xf numFmtId="0" fontId="7" fillId="0" borderId="0" xfId="0" applyFont="1" applyFill="1" applyBorder="1" applyAlignment="1">
      <alignment horizontal="center" vertical="distributed" wrapText="1"/>
    </xf>
    <xf numFmtId="176" fontId="3" fillId="0" borderId="0" xfId="0" applyNumberFormat="1" applyFont="1" applyFill="1" applyAlignment="1">
      <alignment horizontal="left" wrapText="1"/>
    </xf>
  </cellXfs>
  <cellStyles count="7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Данные (редактируемые)" xfId="43"/>
    <cellStyle name="Данные (только для чтения)" xfId="44"/>
    <cellStyle name="Данные для удаления" xfId="45"/>
    <cellStyle name="Currency" xfId="46"/>
    <cellStyle name="Currency [0]" xfId="47"/>
    <cellStyle name="Заголовки полей" xfId="48"/>
    <cellStyle name="Заголовки полей [печать]" xfId="49"/>
    <cellStyle name="Заголовок 1" xfId="50"/>
    <cellStyle name="Заголовок 2" xfId="51"/>
    <cellStyle name="Заголовок 3" xfId="52"/>
    <cellStyle name="Заголовок 4" xfId="53"/>
    <cellStyle name="Заголовок меры" xfId="54"/>
    <cellStyle name="Заголовок показателя [печать]" xfId="55"/>
    <cellStyle name="Заголовок показателя константы" xfId="56"/>
    <cellStyle name="Заголовок результата расчета" xfId="57"/>
    <cellStyle name="Заголовок свободного показателя" xfId="58"/>
    <cellStyle name="Значение фильтра" xfId="59"/>
    <cellStyle name="Значение фильтра [печать]" xfId="60"/>
    <cellStyle name="Информация о задаче" xfId="61"/>
    <cellStyle name="Итог" xfId="62"/>
    <cellStyle name="Контрольная ячейка" xfId="63"/>
    <cellStyle name="Название" xfId="64"/>
    <cellStyle name="Нейтральный" xfId="65"/>
    <cellStyle name="Обычный 2 2 2" xfId="66"/>
    <cellStyle name="Отдельная ячейка" xfId="67"/>
    <cellStyle name="Отдельная ячейка - константа" xfId="68"/>
    <cellStyle name="Отдельная ячейка - константа [печать]" xfId="69"/>
    <cellStyle name="Отдельная ячейка [печать]" xfId="70"/>
    <cellStyle name="Отдельная ячейка-результат" xfId="71"/>
    <cellStyle name="Отдельная ячейка-результат [печать]" xfId="72"/>
    <cellStyle name="Followed Hyperlink" xfId="73"/>
    <cellStyle name="Плохой" xfId="74"/>
    <cellStyle name="Пояснение" xfId="75"/>
    <cellStyle name="Примечание" xfId="76"/>
    <cellStyle name="Percent" xfId="77"/>
    <cellStyle name="Свойства элементов измерения" xfId="78"/>
    <cellStyle name="Свойства элементов измерения [печать]" xfId="79"/>
    <cellStyle name="Связанная ячейка" xfId="80"/>
    <cellStyle name="Текст предупреждения" xfId="81"/>
    <cellStyle name="Comma" xfId="82"/>
    <cellStyle name="Comma [0]" xfId="83"/>
    <cellStyle name="Хороший" xfId="84"/>
    <cellStyle name="Элементы осей" xfId="85"/>
    <cellStyle name="Элементы осей [печать]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K223"/>
  <sheetViews>
    <sheetView view="pageBreakPreview" zoomScale="75" zoomScaleNormal="85" zoomScaleSheetLayoutView="75" workbookViewId="0" topLeftCell="B13">
      <selection activeCell="D15" sqref="D15"/>
    </sheetView>
  </sheetViews>
  <sheetFormatPr defaultColWidth="9.00390625" defaultRowHeight="12.75"/>
  <cols>
    <col min="1" max="1" width="2.125" style="8" hidden="1" customWidth="1"/>
    <col min="2" max="2" width="4.375" style="8" customWidth="1"/>
    <col min="3" max="3" width="35.625" style="15" customWidth="1"/>
    <col min="4" max="4" width="5.375" style="6" customWidth="1"/>
    <col min="5" max="5" width="4.875" style="7" customWidth="1"/>
    <col min="6" max="6" width="5.625" style="5" customWidth="1"/>
    <col min="7" max="7" width="12.375" style="5" customWidth="1"/>
    <col min="8" max="8" width="7.375" style="5" customWidth="1"/>
    <col min="9" max="9" width="16.875" style="5" customWidth="1"/>
    <col min="10" max="10" width="9.125" style="5" customWidth="1"/>
    <col min="11" max="11" width="17.00390625" style="5" bestFit="1" customWidth="1"/>
    <col min="12" max="16384" width="9.125" style="5" customWidth="1"/>
  </cols>
  <sheetData>
    <row r="1" spans="4:9" ht="18.75" customHeight="1">
      <c r="D1" s="60" t="s">
        <v>216</v>
      </c>
      <c r="E1" s="60"/>
      <c r="F1" s="60"/>
      <c r="G1" s="60"/>
      <c r="H1" s="60"/>
      <c r="I1" s="60"/>
    </row>
    <row r="2" spans="4:9" ht="18.75" customHeight="1">
      <c r="D2" s="60" t="s">
        <v>116</v>
      </c>
      <c r="E2" s="60"/>
      <c r="F2" s="60"/>
      <c r="G2" s="60"/>
      <c r="H2" s="60"/>
      <c r="I2" s="60"/>
    </row>
    <row r="3" spans="4:9" ht="18.75" customHeight="1">
      <c r="D3" s="60" t="s">
        <v>117</v>
      </c>
      <c r="E3" s="60"/>
      <c r="F3" s="60"/>
      <c r="G3" s="60"/>
      <c r="H3" s="60"/>
      <c r="I3" s="60"/>
    </row>
    <row r="4" spans="4:9" ht="18.75" customHeight="1">
      <c r="D4" s="60" t="s">
        <v>195</v>
      </c>
      <c r="E4" s="60"/>
      <c r="F4" s="60"/>
      <c r="G4" s="60"/>
      <c r="H4" s="60"/>
      <c r="I4" s="60"/>
    </row>
    <row r="5" spans="4:9" ht="18.75" customHeight="1">
      <c r="D5" s="60" t="s">
        <v>245</v>
      </c>
      <c r="E5" s="60"/>
      <c r="F5" s="60"/>
      <c r="G5" s="60"/>
      <c r="H5" s="60"/>
      <c r="I5" s="60"/>
    </row>
    <row r="6" spans="1:9" s="35" customFormat="1" ht="18.75">
      <c r="A6" s="33"/>
      <c r="B6" s="33"/>
      <c r="C6" s="34"/>
      <c r="D6" s="52" t="s">
        <v>197</v>
      </c>
      <c r="E6" s="52"/>
      <c r="F6" s="52"/>
      <c r="G6" s="52"/>
      <c r="H6" s="52"/>
      <c r="I6" s="52"/>
    </row>
    <row r="7" spans="1:9" s="35" customFormat="1" ht="18.75">
      <c r="A7" s="33"/>
      <c r="B7" s="33"/>
      <c r="C7" s="34"/>
      <c r="D7" s="52" t="s">
        <v>116</v>
      </c>
      <c r="E7" s="52"/>
      <c r="F7" s="52"/>
      <c r="G7" s="52"/>
      <c r="H7" s="52"/>
      <c r="I7" s="52"/>
    </row>
    <row r="8" spans="1:9" s="35" customFormat="1" ht="18.75">
      <c r="A8" s="33"/>
      <c r="B8" s="33"/>
      <c r="C8" s="34"/>
      <c r="D8" s="32" t="s">
        <v>117</v>
      </c>
      <c r="E8" s="32"/>
      <c r="F8" s="32"/>
      <c r="G8" s="32"/>
      <c r="H8" s="32"/>
      <c r="I8" s="34"/>
    </row>
    <row r="9" spans="1:9" s="35" customFormat="1" ht="18.75">
      <c r="A9" s="33"/>
      <c r="B9" s="33"/>
      <c r="C9" s="34"/>
      <c r="D9" s="52" t="s">
        <v>118</v>
      </c>
      <c r="E9" s="52"/>
      <c r="F9" s="52"/>
      <c r="G9" s="52"/>
      <c r="H9" s="52"/>
      <c r="I9" s="52"/>
    </row>
    <row r="10" spans="1:9" s="35" customFormat="1" ht="18.75">
      <c r="A10" s="33"/>
      <c r="B10" s="33"/>
      <c r="C10" s="34"/>
      <c r="D10" s="62" t="s">
        <v>189</v>
      </c>
      <c r="E10" s="62"/>
      <c r="F10" s="62"/>
      <c r="G10" s="62"/>
      <c r="H10" s="62"/>
      <c r="I10" s="62"/>
    </row>
    <row r="11" spans="1:9" s="35" customFormat="1" ht="18.75" customHeight="1">
      <c r="A11" s="33"/>
      <c r="B11" s="33"/>
      <c r="C11" s="34"/>
      <c r="D11" s="60" t="s">
        <v>196</v>
      </c>
      <c r="E11" s="60"/>
      <c r="F11" s="60"/>
      <c r="G11" s="60"/>
      <c r="H11" s="60"/>
      <c r="I11" s="60"/>
    </row>
    <row r="12" spans="1:9" s="35" customFormat="1" ht="18.75" customHeight="1">
      <c r="A12" s="33"/>
      <c r="B12" s="33"/>
      <c r="C12" s="34"/>
      <c r="D12" s="60" t="s">
        <v>117</v>
      </c>
      <c r="E12" s="60"/>
      <c r="F12" s="60"/>
      <c r="G12" s="60"/>
      <c r="H12" s="60"/>
      <c r="I12" s="60"/>
    </row>
    <row r="13" spans="1:9" s="35" customFormat="1" ht="18.75" customHeight="1">
      <c r="A13" s="33"/>
      <c r="B13" s="33"/>
      <c r="C13" s="34"/>
      <c r="D13" s="60" t="s">
        <v>195</v>
      </c>
      <c r="E13" s="60"/>
      <c r="F13" s="60"/>
      <c r="G13" s="60"/>
      <c r="H13" s="60"/>
      <c r="I13" s="60"/>
    </row>
    <row r="14" spans="1:9" s="35" customFormat="1" ht="18.75" customHeight="1">
      <c r="A14" s="33"/>
      <c r="B14" s="33"/>
      <c r="C14" s="34"/>
      <c r="D14" s="60" t="s">
        <v>246</v>
      </c>
      <c r="E14" s="60"/>
      <c r="F14" s="60"/>
      <c r="G14" s="60"/>
      <c r="H14" s="60"/>
      <c r="I14" s="60"/>
    </row>
    <row r="15" spans="4:5" ht="18.75" customHeight="1">
      <c r="D15" s="5"/>
      <c r="E15" s="5"/>
    </row>
    <row r="16" spans="1:9" s="10" customFormat="1" ht="99" customHeight="1">
      <c r="A16" s="9"/>
      <c r="B16" s="9"/>
      <c r="C16" s="61" t="s">
        <v>180</v>
      </c>
      <c r="D16" s="61"/>
      <c r="E16" s="61"/>
      <c r="F16" s="61"/>
      <c r="G16" s="61"/>
      <c r="H16" s="61"/>
      <c r="I16" s="61"/>
    </row>
    <row r="17" spans="1:9" s="10" customFormat="1" ht="18.75">
      <c r="A17" s="9"/>
      <c r="B17" s="9"/>
      <c r="C17" s="37"/>
      <c r="D17" s="36"/>
      <c r="E17" s="36"/>
      <c r="F17" s="36"/>
      <c r="G17" s="36"/>
      <c r="H17" s="36"/>
      <c r="I17" s="38" t="s">
        <v>176</v>
      </c>
    </row>
    <row r="18" spans="2:9" ht="18.75">
      <c r="B18" s="53" t="s">
        <v>52</v>
      </c>
      <c r="C18" s="53" t="s">
        <v>50</v>
      </c>
      <c r="D18" s="11"/>
      <c r="E18" s="55" t="s">
        <v>84</v>
      </c>
      <c r="F18" s="56"/>
      <c r="G18" s="56"/>
      <c r="H18" s="57"/>
      <c r="I18" s="59" t="s">
        <v>177</v>
      </c>
    </row>
    <row r="19" spans="2:9" ht="75">
      <c r="B19" s="54"/>
      <c r="C19" s="54"/>
      <c r="D19" s="11" t="s">
        <v>51</v>
      </c>
      <c r="E19" s="11" t="s">
        <v>80</v>
      </c>
      <c r="F19" s="11" t="s">
        <v>81</v>
      </c>
      <c r="G19" s="12" t="s">
        <v>82</v>
      </c>
      <c r="H19" s="12" t="s">
        <v>83</v>
      </c>
      <c r="I19" s="59"/>
    </row>
    <row r="20" spans="2:9" ht="18.75">
      <c r="B20" s="17">
        <v>1</v>
      </c>
      <c r="C20" s="17">
        <v>2</v>
      </c>
      <c r="D20" s="11">
        <v>3</v>
      </c>
      <c r="E20" s="11">
        <v>4</v>
      </c>
      <c r="F20" s="11">
        <v>5</v>
      </c>
      <c r="G20" s="12" t="s">
        <v>53</v>
      </c>
      <c r="H20" s="12" t="s">
        <v>54</v>
      </c>
      <c r="I20" s="14" t="s">
        <v>88</v>
      </c>
    </row>
    <row r="21" spans="2:9" ht="27.75" customHeight="1">
      <c r="B21" s="18"/>
      <c r="C21" s="16" t="s">
        <v>55</v>
      </c>
      <c r="D21" s="29"/>
      <c r="E21" s="29"/>
      <c r="F21" s="29"/>
      <c r="G21" s="30"/>
      <c r="H21" s="30"/>
      <c r="I21" s="23">
        <f>I22+I34</f>
        <v>16181135.37</v>
      </c>
    </row>
    <row r="22" spans="2:9" ht="56.25">
      <c r="B22" s="18"/>
      <c r="C22" s="3" t="s">
        <v>222</v>
      </c>
      <c r="D22" s="40">
        <v>991</v>
      </c>
      <c r="E22" s="40"/>
      <c r="F22" s="40"/>
      <c r="G22" s="41"/>
      <c r="H22" s="41"/>
      <c r="I22" s="23">
        <f aca="true" t="shared" si="0" ref="I22:I32">I23</f>
        <v>2050</v>
      </c>
    </row>
    <row r="23" spans="2:9" ht="37.5">
      <c r="B23" s="3" t="s">
        <v>62</v>
      </c>
      <c r="C23" s="3" t="s">
        <v>63</v>
      </c>
      <c r="D23" s="41" t="s">
        <v>217</v>
      </c>
      <c r="E23" s="42" t="s">
        <v>64</v>
      </c>
      <c r="F23" s="42" t="s">
        <v>86</v>
      </c>
      <c r="G23" s="42"/>
      <c r="H23" s="42"/>
      <c r="I23" s="23">
        <f>I29+I24</f>
        <v>2050</v>
      </c>
    </row>
    <row r="24" spans="2:9" ht="113.25" customHeight="1">
      <c r="B24" s="19"/>
      <c r="C24" s="2" t="s">
        <v>232</v>
      </c>
      <c r="D24" s="43" t="s">
        <v>217</v>
      </c>
      <c r="E24" s="4" t="s">
        <v>64</v>
      </c>
      <c r="F24" s="4" t="s">
        <v>65</v>
      </c>
      <c r="G24" s="4"/>
      <c r="H24" s="4"/>
      <c r="I24" s="22">
        <f t="shared" si="0"/>
        <v>1000</v>
      </c>
    </row>
    <row r="25" spans="2:9" ht="56.25">
      <c r="B25" s="19"/>
      <c r="C25" s="2" t="s">
        <v>233</v>
      </c>
      <c r="D25" s="43" t="s">
        <v>217</v>
      </c>
      <c r="E25" s="4" t="s">
        <v>64</v>
      </c>
      <c r="F25" s="4" t="s">
        <v>65</v>
      </c>
      <c r="G25" s="4" t="s">
        <v>229</v>
      </c>
      <c r="H25" s="4"/>
      <c r="I25" s="22">
        <f t="shared" si="0"/>
        <v>1000</v>
      </c>
    </row>
    <row r="26" spans="2:9" ht="37.5">
      <c r="B26" s="19"/>
      <c r="C26" s="2" t="s">
        <v>234</v>
      </c>
      <c r="D26" s="43" t="s">
        <v>217</v>
      </c>
      <c r="E26" s="4" t="s">
        <v>64</v>
      </c>
      <c r="F26" s="4" t="s">
        <v>65</v>
      </c>
      <c r="G26" s="4" t="s">
        <v>230</v>
      </c>
      <c r="H26" s="4"/>
      <c r="I26" s="22">
        <f t="shared" si="0"/>
        <v>1000</v>
      </c>
    </row>
    <row r="27" spans="2:9" ht="56.25">
      <c r="B27" s="19"/>
      <c r="C27" s="2" t="s">
        <v>89</v>
      </c>
      <c r="D27" s="43" t="s">
        <v>217</v>
      </c>
      <c r="E27" s="4" t="s">
        <v>64</v>
      </c>
      <c r="F27" s="4" t="s">
        <v>65</v>
      </c>
      <c r="G27" s="4" t="s">
        <v>231</v>
      </c>
      <c r="H27" s="4"/>
      <c r="I27" s="22">
        <f t="shared" si="0"/>
        <v>1000</v>
      </c>
    </row>
    <row r="28" spans="2:9" ht="56.25">
      <c r="B28" s="19"/>
      <c r="C28" s="2" t="s">
        <v>186</v>
      </c>
      <c r="D28" s="43" t="s">
        <v>217</v>
      </c>
      <c r="E28" s="4" t="s">
        <v>64</v>
      </c>
      <c r="F28" s="4" t="s">
        <v>65</v>
      </c>
      <c r="G28" s="4" t="s">
        <v>231</v>
      </c>
      <c r="H28" s="4" t="s">
        <v>182</v>
      </c>
      <c r="I28" s="22">
        <v>1000</v>
      </c>
    </row>
    <row r="29" spans="2:9" ht="112.5">
      <c r="B29" s="19"/>
      <c r="C29" s="2" t="s">
        <v>207</v>
      </c>
      <c r="D29" s="43" t="s">
        <v>217</v>
      </c>
      <c r="E29" s="4" t="s">
        <v>64</v>
      </c>
      <c r="F29" s="4" t="s">
        <v>200</v>
      </c>
      <c r="G29" s="4"/>
      <c r="H29" s="4"/>
      <c r="I29" s="22">
        <f t="shared" si="0"/>
        <v>1050</v>
      </c>
    </row>
    <row r="30" spans="2:9" ht="37.5">
      <c r="B30" s="19"/>
      <c r="C30" s="2" t="s">
        <v>206</v>
      </c>
      <c r="D30" s="43" t="s">
        <v>217</v>
      </c>
      <c r="E30" s="4" t="s">
        <v>64</v>
      </c>
      <c r="F30" s="4" t="s">
        <v>200</v>
      </c>
      <c r="G30" s="4" t="s">
        <v>203</v>
      </c>
      <c r="H30" s="4"/>
      <c r="I30" s="22">
        <f t="shared" si="0"/>
        <v>1050</v>
      </c>
    </row>
    <row r="31" spans="2:9" ht="37.5">
      <c r="B31" s="19"/>
      <c r="C31" s="2" t="s">
        <v>204</v>
      </c>
      <c r="D31" s="43" t="s">
        <v>217</v>
      </c>
      <c r="E31" s="4" t="s">
        <v>64</v>
      </c>
      <c r="F31" s="4" t="s">
        <v>200</v>
      </c>
      <c r="G31" s="4" t="s">
        <v>202</v>
      </c>
      <c r="H31" s="4"/>
      <c r="I31" s="22">
        <f t="shared" si="0"/>
        <v>1050</v>
      </c>
    </row>
    <row r="32" spans="2:9" ht="37.5">
      <c r="B32" s="19"/>
      <c r="C32" s="2" t="s">
        <v>205</v>
      </c>
      <c r="D32" s="43" t="s">
        <v>217</v>
      </c>
      <c r="E32" s="4" t="s">
        <v>64</v>
      </c>
      <c r="F32" s="4" t="s">
        <v>200</v>
      </c>
      <c r="G32" s="4" t="s">
        <v>201</v>
      </c>
      <c r="H32" s="4"/>
      <c r="I32" s="22">
        <f t="shared" si="0"/>
        <v>1050</v>
      </c>
    </row>
    <row r="33" spans="2:9" s="5" customFormat="1" ht="18.75">
      <c r="B33" s="19"/>
      <c r="C33" s="2" t="s">
        <v>199</v>
      </c>
      <c r="D33" s="43" t="s">
        <v>217</v>
      </c>
      <c r="E33" s="4" t="s">
        <v>64</v>
      </c>
      <c r="F33" s="4" t="s">
        <v>200</v>
      </c>
      <c r="G33" s="4" t="s">
        <v>201</v>
      </c>
      <c r="H33" s="4" t="s">
        <v>198</v>
      </c>
      <c r="I33" s="22">
        <v>1050</v>
      </c>
    </row>
    <row r="34" spans="2:9" s="5" customFormat="1" ht="75">
      <c r="B34" s="18"/>
      <c r="C34" s="3" t="s">
        <v>119</v>
      </c>
      <c r="D34" s="40">
        <v>992</v>
      </c>
      <c r="E34" s="40"/>
      <c r="F34" s="40"/>
      <c r="G34" s="41"/>
      <c r="H34" s="41"/>
      <c r="I34" s="23">
        <f>I35+I74+I83+I104+I122+I140+I148+I162+I168+I174</f>
        <v>16179085.37</v>
      </c>
    </row>
    <row r="35" spans="2:9" s="5" customFormat="1" ht="37.5">
      <c r="B35" s="3" t="s">
        <v>62</v>
      </c>
      <c r="C35" s="3" t="s">
        <v>63</v>
      </c>
      <c r="D35" s="41" t="s">
        <v>120</v>
      </c>
      <c r="E35" s="42" t="s">
        <v>64</v>
      </c>
      <c r="F35" s="42" t="s">
        <v>86</v>
      </c>
      <c r="G35" s="42"/>
      <c r="H35" s="42"/>
      <c r="I35" s="23">
        <f>I36+I41+I51+I57+I62</f>
        <v>4276400</v>
      </c>
    </row>
    <row r="36" spans="2:9" s="5" customFormat="1" ht="77.25" customHeight="1">
      <c r="B36" s="19"/>
      <c r="C36" s="2" t="s">
        <v>61</v>
      </c>
      <c r="D36" s="43" t="s">
        <v>120</v>
      </c>
      <c r="E36" s="4" t="s">
        <v>64</v>
      </c>
      <c r="F36" s="4" t="s">
        <v>38</v>
      </c>
      <c r="G36" s="4"/>
      <c r="H36" s="4"/>
      <c r="I36" s="22">
        <f>I37</f>
        <v>564607</v>
      </c>
    </row>
    <row r="37" spans="2:9" s="5" customFormat="1" ht="56.25">
      <c r="B37" s="19"/>
      <c r="C37" s="2" t="s">
        <v>113</v>
      </c>
      <c r="D37" s="43" t="s">
        <v>120</v>
      </c>
      <c r="E37" s="4" t="s">
        <v>64</v>
      </c>
      <c r="F37" s="4" t="s">
        <v>38</v>
      </c>
      <c r="G37" s="4" t="s">
        <v>2</v>
      </c>
      <c r="H37" s="4"/>
      <c r="I37" s="22">
        <f>I38</f>
        <v>564607</v>
      </c>
    </row>
    <row r="38" spans="2:9" s="5" customFormat="1" ht="37.5">
      <c r="B38" s="19"/>
      <c r="C38" s="2" t="s">
        <v>31</v>
      </c>
      <c r="D38" s="43" t="s">
        <v>120</v>
      </c>
      <c r="E38" s="4" t="s">
        <v>64</v>
      </c>
      <c r="F38" s="4" t="s">
        <v>38</v>
      </c>
      <c r="G38" s="4" t="s">
        <v>3</v>
      </c>
      <c r="H38" s="4"/>
      <c r="I38" s="22">
        <f>I39</f>
        <v>564607</v>
      </c>
    </row>
    <row r="39" spans="2:9" s="5" customFormat="1" ht="56.25">
      <c r="B39" s="19"/>
      <c r="C39" s="2" t="s">
        <v>89</v>
      </c>
      <c r="D39" s="43" t="s">
        <v>120</v>
      </c>
      <c r="E39" s="4" t="s">
        <v>64</v>
      </c>
      <c r="F39" s="4" t="s">
        <v>38</v>
      </c>
      <c r="G39" s="4" t="s">
        <v>4</v>
      </c>
      <c r="H39" s="4"/>
      <c r="I39" s="22">
        <f>I40</f>
        <v>564607</v>
      </c>
    </row>
    <row r="40" spans="2:9" s="5" customFormat="1" ht="168.75">
      <c r="B40" s="19"/>
      <c r="C40" s="2" t="s">
        <v>185</v>
      </c>
      <c r="D40" s="43" t="s">
        <v>120</v>
      </c>
      <c r="E40" s="4" t="s">
        <v>64</v>
      </c>
      <c r="F40" s="4" t="s">
        <v>38</v>
      </c>
      <c r="G40" s="4" t="s">
        <v>4</v>
      </c>
      <c r="H40" s="4" t="s">
        <v>181</v>
      </c>
      <c r="I40" s="22">
        <v>564607</v>
      </c>
    </row>
    <row r="41" spans="2:9" s="5" customFormat="1" ht="150">
      <c r="B41" s="19"/>
      <c r="C41" s="2" t="s">
        <v>236</v>
      </c>
      <c r="D41" s="43" t="s">
        <v>120</v>
      </c>
      <c r="E41" s="4" t="s">
        <v>64</v>
      </c>
      <c r="F41" s="4" t="s">
        <v>33</v>
      </c>
      <c r="G41" s="4"/>
      <c r="H41" s="4"/>
      <c r="I41" s="22">
        <f>I42</f>
        <v>3126293</v>
      </c>
    </row>
    <row r="42" spans="2:9" s="5" customFormat="1" ht="60" customHeight="1">
      <c r="B42" s="19"/>
      <c r="C42" s="2" t="s">
        <v>5</v>
      </c>
      <c r="D42" s="43" t="s">
        <v>120</v>
      </c>
      <c r="E42" s="4" t="s">
        <v>64</v>
      </c>
      <c r="F42" s="4" t="s">
        <v>33</v>
      </c>
      <c r="G42" s="4" t="s">
        <v>6</v>
      </c>
      <c r="H42" s="4"/>
      <c r="I42" s="22">
        <f>I43+I48</f>
        <v>3126293</v>
      </c>
    </row>
    <row r="43" spans="2:9" s="5" customFormat="1" ht="76.5" customHeight="1">
      <c r="B43" s="19"/>
      <c r="C43" s="2" t="s">
        <v>7</v>
      </c>
      <c r="D43" s="43" t="s">
        <v>120</v>
      </c>
      <c r="E43" s="4" t="s">
        <v>64</v>
      </c>
      <c r="F43" s="4" t="s">
        <v>33</v>
      </c>
      <c r="G43" s="4" t="s">
        <v>8</v>
      </c>
      <c r="H43" s="4"/>
      <c r="I43" s="22">
        <f>I44</f>
        <v>3122393</v>
      </c>
    </row>
    <row r="44" spans="2:9" s="5" customFormat="1" ht="56.25">
      <c r="B44" s="19"/>
      <c r="C44" s="2" t="s">
        <v>89</v>
      </c>
      <c r="D44" s="43" t="s">
        <v>120</v>
      </c>
      <c r="E44" s="4" t="s">
        <v>64</v>
      </c>
      <c r="F44" s="4" t="s">
        <v>33</v>
      </c>
      <c r="G44" s="4" t="s">
        <v>9</v>
      </c>
      <c r="H44" s="4"/>
      <c r="I44" s="22">
        <f>I45+I46+I47</f>
        <v>3122393</v>
      </c>
    </row>
    <row r="45" spans="2:9" s="5" customFormat="1" ht="168.75">
      <c r="B45" s="19"/>
      <c r="C45" s="2" t="s">
        <v>185</v>
      </c>
      <c r="D45" s="43" t="s">
        <v>120</v>
      </c>
      <c r="E45" s="4" t="s">
        <v>64</v>
      </c>
      <c r="F45" s="4" t="s">
        <v>33</v>
      </c>
      <c r="G45" s="4" t="s">
        <v>9</v>
      </c>
      <c r="H45" s="4" t="s">
        <v>181</v>
      </c>
      <c r="I45" s="22">
        <f>2751893-100000</f>
        <v>2651893</v>
      </c>
    </row>
    <row r="46" spans="2:9" s="5" customFormat="1" ht="56.25">
      <c r="B46" s="19"/>
      <c r="C46" s="2" t="s">
        <v>186</v>
      </c>
      <c r="D46" s="43" t="s">
        <v>120</v>
      </c>
      <c r="E46" s="4" t="s">
        <v>64</v>
      </c>
      <c r="F46" s="4" t="s">
        <v>33</v>
      </c>
      <c r="G46" s="4" t="s">
        <v>9</v>
      </c>
      <c r="H46" s="4" t="s">
        <v>182</v>
      </c>
      <c r="I46" s="22">
        <f>339500+100000</f>
        <v>439500</v>
      </c>
    </row>
    <row r="47" spans="2:9" s="5" customFormat="1" ht="37.5">
      <c r="B47" s="19"/>
      <c r="C47" s="2" t="s">
        <v>187</v>
      </c>
      <c r="D47" s="43" t="s">
        <v>120</v>
      </c>
      <c r="E47" s="4" t="s">
        <v>64</v>
      </c>
      <c r="F47" s="4" t="s">
        <v>33</v>
      </c>
      <c r="G47" s="4" t="s">
        <v>9</v>
      </c>
      <c r="H47" s="4" t="s">
        <v>183</v>
      </c>
      <c r="I47" s="22">
        <v>31000</v>
      </c>
    </row>
    <row r="48" spans="2:9" s="5" customFormat="1" ht="43.5" customHeight="1">
      <c r="B48" s="19"/>
      <c r="C48" s="2" t="s">
        <v>125</v>
      </c>
      <c r="D48" s="43" t="s">
        <v>120</v>
      </c>
      <c r="E48" s="4" t="s">
        <v>64</v>
      </c>
      <c r="F48" s="4" t="s">
        <v>33</v>
      </c>
      <c r="G48" s="4" t="s">
        <v>11</v>
      </c>
      <c r="H48" s="4"/>
      <c r="I48" s="22">
        <f>I49</f>
        <v>3900</v>
      </c>
    </row>
    <row r="49" spans="2:9" s="5" customFormat="1" ht="97.5" customHeight="1">
      <c r="B49" s="19"/>
      <c r="C49" s="2" t="s">
        <v>126</v>
      </c>
      <c r="D49" s="43" t="s">
        <v>120</v>
      </c>
      <c r="E49" s="4" t="s">
        <v>64</v>
      </c>
      <c r="F49" s="4" t="s">
        <v>33</v>
      </c>
      <c r="G49" s="4" t="s">
        <v>121</v>
      </c>
      <c r="H49" s="4"/>
      <c r="I49" s="22">
        <f>I50</f>
        <v>3900</v>
      </c>
    </row>
    <row r="50" spans="2:9" s="5" customFormat="1" ht="56.25">
      <c r="B50" s="19"/>
      <c r="C50" s="2" t="s">
        <v>186</v>
      </c>
      <c r="D50" s="43" t="s">
        <v>120</v>
      </c>
      <c r="E50" s="4" t="s">
        <v>64</v>
      </c>
      <c r="F50" s="4" t="s">
        <v>33</v>
      </c>
      <c r="G50" s="4" t="s">
        <v>121</v>
      </c>
      <c r="H50" s="4" t="s">
        <v>182</v>
      </c>
      <c r="I50" s="22">
        <v>3900</v>
      </c>
    </row>
    <row r="51" spans="2:9" s="5" customFormat="1" ht="37.5">
      <c r="B51" s="19"/>
      <c r="C51" s="2" t="s">
        <v>127</v>
      </c>
      <c r="D51" s="43" t="s">
        <v>120</v>
      </c>
      <c r="E51" s="4" t="s">
        <v>64</v>
      </c>
      <c r="F51" s="4" t="s">
        <v>75</v>
      </c>
      <c r="G51" s="4"/>
      <c r="H51" s="4"/>
      <c r="I51" s="22">
        <f>I52</f>
        <v>411000</v>
      </c>
    </row>
    <row r="52" spans="2:9" s="5" customFormat="1" ht="75">
      <c r="B52" s="19"/>
      <c r="C52" s="2" t="s">
        <v>16</v>
      </c>
      <c r="D52" s="43" t="s">
        <v>120</v>
      </c>
      <c r="E52" s="4" t="s">
        <v>64</v>
      </c>
      <c r="F52" s="4" t="s">
        <v>75</v>
      </c>
      <c r="G52" s="4" t="s">
        <v>17</v>
      </c>
      <c r="H52" s="4"/>
      <c r="I52" s="22">
        <f>I53+I55</f>
        <v>411000</v>
      </c>
    </row>
    <row r="53" spans="2:9" s="5" customFormat="1" ht="39" customHeight="1">
      <c r="B53" s="19"/>
      <c r="C53" s="2" t="s">
        <v>212</v>
      </c>
      <c r="D53" s="43" t="s">
        <v>120</v>
      </c>
      <c r="E53" s="4" t="s">
        <v>64</v>
      </c>
      <c r="F53" s="4" t="s">
        <v>75</v>
      </c>
      <c r="G53" s="4" t="s">
        <v>209</v>
      </c>
      <c r="H53" s="4"/>
      <c r="I53" s="22">
        <f>I54</f>
        <v>270000</v>
      </c>
    </row>
    <row r="54" spans="2:9" s="5" customFormat="1" ht="56.25">
      <c r="B54" s="19"/>
      <c r="C54" s="2" t="s">
        <v>186</v>
      </c>
      <c r="D54" s="43" t="s">
        <v>120</v>
      </c>
      <c r="E54" s="4" t="s">
        <v>64</v>
      </c>
      <c r="F54" s="4" t="s">
        <v>75</v>
      </c>
      <c r="G54" s="4" t="s">
        <v>209</v>
      </c>
      <c r="H54" s="4" t="s">
        <v>182</v>
      </c>
      <c r="I54" s="22">
        <v>270000</v>
      </c>
    </row>
    <row r="55" spans="2:9" s="5" customFormat="1" ht="56.25">
      <c r="B55" s="19"/>
      <c r="C55" s="2" t="s">
        <v>213</v>
      </c>
      <c r="D55" s="43" t="s">
        <v>120</v>
      </c>
      <c r="E55" s="4" t="s">
        <v>64</v>
      </c>
      <c r="F55" s="4" t="s">
        <v>75</v>
      </c>
      <c r="G55" s="4" t="s">
        <v>210</v>
      </c>
      <c r="H55" s="4"/>
      <c r="I55" s="22">
        <f>I56</f>
        <v>141000</v>
      </c>
    </row>
    <row r="56" spans="2:9" s="5" customFormat="1" ht="56.25">
      <c r="B56" s="19"/>
      <c r="C56" s="2" t="s">
        <v>186</v>
      </c>
      <c r="D56" s="43" t="s">
        <v>120</v>
      </c>
      <c r="E56" s="4" t="s">
        <v>64</v>
      </c>
      <c r="F56" s="4" t="s">
        <v>75</v>
      </c>
      <c r="G56" s="4" t="s">
        <v>211</v>
      </c>
      <c r="H56" s="4" t="s">
        <v>182</v>
      </c>
      <c r="I56" s="22">
        <v>141000</v>
      </c>
    </row>
    <row r="57" spans="2:9" s="5" customFormat="1" ht="18.75">
      <c r="B57" s="19"/>
      <c r="C57" s="2" t="s">
        <v>43</v>
      </c>
      <c r="D57" s="43" t="s">
        <v>120</v>
      </c>
      <c r="E57" s="4" t="s">
        <v>64</v>
      </c>
      <c r="F57" s="4" t="s">
        <v>48</v>
      </c>
      <c r="G57" s="4"/>
      <c r="H57" s="4"/>
      <c r="I57" s="22">
        <f>I58</f>
        <v>30000</v>
      </c>
    </row>
    <row r="58" spans="2:9" s="5" customFormat="1" ht="60" customHeight="1">
      <c r="B58" s="19"/>
      <c r="C58" s="2" t="s">
        <v>5</v>
      </c>
      <c r="D58" s="43" t="s">
        <v>120</v>
      </c>
      <c r="E58" s="4" t="s">
        <v>64</v>
      </c>
      <c r="F58" s="4" t="s">
        <v>48</v>
      </c>
      <c r="G58" s="4" t="s">
        <v>6</v>
      </c>
      <c r="H58" s="4"/>
      <c r="I58" s="22">
        <f>I59</f>
        <v>30000</v>
      </c>
    </row>
    <row r="59" spans="2:9" s="5" customFormat="1" ht="37.5">
      <c r="B59" s="19"/>
      <c r="C59" s="2" t="s">
        <v>12</v>
      </c>
      <c r="D59" s="43" t="s">
        <v>120</v>
      </c>
      <c r="E59" s="4" t="s">
        <v>64</v>
      </c>
      <c r="F59" s="4" t="s">
        <v>48</v>
      </c>
      <c r="G59" s="4" t="s">
        <v>13</v>
      </c>
      <c r="H59" s="4"/>
      <c r="I59" s="22">
        <f>I61</f>
        <v>30000</v>
      </c>
    </row>
    <row r="60" spans="2:9" s="5" customFormat="1" ht="37.5">
      <c r="B60" s="19"/>
      <c r="C60" s="2" t="s">
        <v>114</v>
      </c>
      <c r="D60" s="43" t="s">
        <v>120</v>
      </c>
      <c r="E60" s="4" t="s">
        <v>64</v>
      </c>
      <c r="F60" s="4" t="s">
        <v>48</v>
      </c>
      <c r="G60" s="4" t="s">
        <v>14</v>
      </c>
      <c r="H60" s="4"/>
      <c r="I60" s="22">
        <f>I61</f>
        <v>30000</v>
      </c>
    </row>
    <row r="61" spans="2:9" s="5" customFormat="1" ht="37.5">
      <c r="B61" s="19"/>
      <c r="C61" s="2" t="s">
        <v>187</v>
      </c>
      <c r="D61" s="43" t="s">
        <v>120</v>
      </c>
      <c r="E61" s="4" t="s">
        <v>64</v>
      </c>
      <c r="F61" s="4" t="s">
        <v>48</v>
      </c>
      <c r="G61" s="4" t="s">
        <v>14</v>
      </c>
      <c r="H61" s="4" t="s">
        <v>183</v>
      </c>
      <c r="I61" s="22">
        <v>30000</v>
      </c>
    </row>
    <row r="62" spans="2:9" s="5" customFormat="1" ht="40.5" customHeight="1">
      <c r="B62" s="19"/>
      <c r="C62" s="2" t="s">
        <v>66</v>
      </c>
      <c r="D62" s="43" t="s">
        <v>120</v>
      </c>
      <c r="E62" s="4" t="s">
        <v>64</v>
      </c>
      <c r="F62" s="4" t="s">
        <v>44</v>
      </c>
      <c r="G62" s="4"/>
      <c r="H62" s="4"/>
      <c r="I62" s="22">
        <f>I63+I67+I71</f>
        <v>144500</v>
      </c>
    </row>
    <row r="63" spans="2:9" s="5" customFormat="1" ht="61.5" customHeight="1">
      <c r="B63" s="19"/>
      <c r="C63" s="2" t="s">
        <v>5</v>
      </c>
      <c r="D63" s="43" t="s">
        <v>120</v>
      </c>
      <c r="E63" s="4" t="s">
        <v>64</v>
      </c>
      <c r="F63" s="4" t="s">
        <v>44</v>
      </c>
      <c r="G63" s="4" t="s">
        <v>6</v>
      </c>
      <c r="H63" s="4"/>
      <c r="I63" s="22">
        <f>I64</f>
        <v>2500</v>
      </c>
    </row>
    <row r="64" spans="2:9" s="5" customFormat="1" ht="37.5">
      <c r="B64" s="19"/>
      <c r="C64" s="2" t="s">
        <v>128</v>
      </c>
      <c r="D64" s="43" t="s">
        <v>120</v>
      </c>
      <c r="E64" s="4" t="s">
        <v>64</v>
      </c>
      <c r="F64" s="4" t="s">
        <v>44</v>
      </c>
      <c r="G64" s="4" t="s">
        <v>122</v>
      </c>
      <c r="H64" s="4"/>
      <c r="I64" s="22">
        <f>I65</f>
        <v>2500</v>
      </c>
    </row>
    <row r="65" spans="2:9" s="5" customFormat="1" ht="56.25">
      <c r="B65" s="19"/>
      <c r="C65" s="2" t="s">
        <v>28</v>
      </c>
      <c r="D65" s="43" t="s">
        <v>120</v>
      </c>
      <c r="E65" s="4" t="s">
        <v>64</v>
      </c>
      <c r="F65" s="4" t="s">
        <v>44</v>
      </c>
      <c r="G65" s="4" t="s">
        <v>123</v>
      </c>
      <c r="H65" s="4"/>
      <c r="I65" s="22">
        <f>I66</f>
        <v>2500</v>
      </c>
    </row>
    <row r="66" spans="2:9" s="5" customFormat="1" ht="56.25">
      <c r="B66" s="19"/>
      <c r="C66" s="2" t="s">
        <v>186</v>
      </c>
      <c r="D66" s="43" t="s">
        <v>120</v>
      </c>
      <c r="E66" s="4" t="s">
        <v>64</v>
      </c>
      <c r="F66" s="4" t="s">
        <v>44</v>
      </c>
      <c r="G66" s="4" t="s">
        <v>123</v>
      </c>
      <c r="H66" s="4" t="s">
        <v>182</v>
      </c>
      <c r="I66" s="22">
        <v>2500</v>
      </c>
    </row>
    <row r="67" spans="2:9" s="5" customFormat="1" ht="18.75">
      <c r="B67" s="19"/>
      <c r="C67" s="2" t="s">
        <v>90</v>
      </c>
      <c r="D67" s="43" t="s">
        <v>120</v>
      </c>
      <c r="E67" s="4" t="s">
        <v>64</v>
      </c>
      <c r="F67" s="4" t="s">
        <v>44</v>
      </c>
      <c r="G67" s="4" t="s">
        <v>91</v>
      </c>
      <c r="H67" s="4"/>
      <c r="I67" s="22">
        <f>I68</f>
        <v>100000</v>
      </c>
    </row>
    <row r="68" spans="2:9" s="5" customFormat="1" ht="37.5">
      <c r="B68" s="19"/>
      <c r="C68" s="2" t="s">
        <v>15</v>
      </c>
      <c r="D68" s="43" t="s">
        <v>120</v>
      </c>
      <c r="E68" s="4" t="s">
        <v>64</v>
      </c>
      <c r="F68" s="4" t="s">
        <v>44</v>
      </c>
      <c r="G68" s="4" t="s">
        <v>92</v>
      </c>
      <c r="H68" s="4"/>
      <c r="I68" s="22">
        <f>I69</f>
        <v>100000</v>
      </c>
    </row>
    <row r="69" spans="2:9" s="5" customFormat="1" ht="46.5" customHeight="1">
      <c r="B69" s="19"/>
      <c r="C69" s="2" t="s">
        <v>205</v>
      </c>
      <c r="D69" s="43" t="s">
        <v>120</v>
      </c>
      <c r="E69" s="4" t="s">
        <v>64</v>
      </c>
      <c r="F69" s="4" t="s">
        <v>44</v>
      </c>
      <c r="G69" s="4" t="s">
        <v>214</v>
      </c>
      <c r="H69" s="4"/>
      <c r="I69" s="22">
        <f>I70</f>
        <v>100000</v>
      </c>
    </row>
    <row r="70" spans="2:9" s="5" customFormat="1" ht="30" customHeight="1">
      <c r="B70" s="19"/>
      <c r="C70" s="2" t="s">
        <v>199</v>
      </c>
      <c r="D70" s="43" t="s">
        <v>120</v>
      </c>
      <c r="E70" s="4" t="s">
        <v>64</v>
      </c>
      <c r="F70" s="4" t="s">
        <v>44</v>
      </c>
      <c r="G70" s="4" t="s">
        <v>214</v>
      </c>
      <c r="H70" s="4" t="s">
        <v>198</v>
      </c>
      <c r="I70" s="22">
        <f>50000+50000</f>
        <v>100000</v>
      </c>
    </row>
    <row r="71" spans="2:9" s="5" customFormat="1" ht="75">
      <c r="B71" s="19"/>
      <c r="C71" s="2" t="s">
        <v>16</v>
      </c>
      <c r="D71" s="43" t="s">
        <v>120</v>
      </c>
      <c r="E71" s="4" t="s">
        <v>64</v>
      </c>
      <c r="F71" s="4" t="s">
        <v>44</v>
      </c>
      <c r="G71" s="4" t="s">
        <v>17</v>
      </c>
      <c r="H71" s="4"/>
      <c r="I71" s="22">
        <f>I72</f>
        <v>42000</v>
      </c>
    </row>
    <row r="72" spans="2:9" s="5" customFormat="1" ht="56.25">
      <c r="B72" s="19"/>
      <c r="C72" s="2" t="s">
        <v>129</v>
      </c>
      <c r="D72" s="43" t="s">
        <v>120</v>
      </c>
      <c r="E72" s="4" t="s">
        <v>64</v>
      </c>
      <c r="F72" s="4" t="s">
        <v>44</v>
      </c>
      <c r="G72" s="4" t="s">
        <v>124</v>
      </c>
      <c r="H72" s="4"/>
      <c r="I72" s="22">
        <f>I73</f>
        <v>42000</v>
      </c>
    </row>
    <row r="73" spans="2:9" s="5" customFormat="1" ht="56.25">
      <c r="B73" s="19"/>
      <c r="C73" s="2" t="s">
        <v>186</v>
      </c>
      <c r="D73" s="43" t="s">
        <v>120</v>
      </c>
      <c r="E73" s="4" t="s">
        <v>64</v>
      </c>
      <c r="F73" s="4" t="s">
        <v>44</v>
      </c>
      <c r="G73" s="4" t="s">
        <v>124</v>
      </c>
      <c r="H73" s="4" t="s">
        <v>182</v>
      </c>
      <c r="I73" s="22">
        <f>21000+21000</f>
        <v>42000</v>
      </c>
    </row>
    <row r="74" spans="2:9" s="5" customFormat="1" ht="35.25" customHeight="1">
      <c r="B74" s="41" t="s">
        <v>37</v>
      </c>
      <c r="C74" s="48" t="s">
        <v>69</v>
      </c>
      <c r="D74" s="41" t="s">
        <v>120</v>
      </c>
      <c r="E74" s="42" t="s">
        <v>38</v>
      </c>
      <c r="F74" s="42" t="s">
        <v>86</v>
      </c>
      <c r="G74" s="42"/>
      <c r="H74" s="42"/>
      <c r="I74" s="23">
        <f>I75</f>
        <v>361270</v>
      </c>
    </row>
    <row r="75" spans="2:9" s="5" customFormat="1" ht="37.5">
      <c r="B75" s="19"/>
      <c r="C75" s="2" t="s">
        <v>68</v>
      </c>
      <c r="D75" s="43" t="s">
        <v>120</v>
      </c>
      <c r="E75" s="4" t="s">
        <v>38</v>
      </c>
      <c r="F75" s="4" t="s">
        <v>65</v>
      </c>
      <c r="G75" s="4"/>
      <c r="H75" s="4"/>
      <c r="I75" s="22">
        <f>I76</f>
        <v>361270</v>
      </c>
    </row>
    <row r="76" spans="2:9" s="5" customFormat="1" ht="59.25" customHeight="1">
      <c r="B76" s="19"/>
      <c r="C76" s="2" t="s">
        <v>5</v>
      </c>
      <c r="D76" s="43" t="s">
        <v>120</v>
      </c>
      <c r="E76" s="4" t="s">
        <v>38</v>
      </c>
      <c r="F76" s="4" t="s">
        <v>65</v>
      </c>
      <c r="G76" s="4" t="s">
        <v>6</v>
      </c>
      <c r="H76" s="4"/>
      <c r="I76" s="22">
        <f>I77</f>
        <v>361270</v>
      </c>
    </row>
    <row r="77" spans="2:9" s="5" customFormat="1" ht="42" customHeight="1">
      <c r="B77" s="19"/>
      <c r="C77" s="2" t="s">
        <v>10</v>
      </c>
      <c r="D77" s="43" t="s">
        <v>120</v>
      </c>
      <c r="E77" s="4" t="s">
        <v>38</v>
      </c>
      <c r="F77" s="4" t="s">
        <v>65</v>
      </c>
      <c r="G77" s="4" t="s">
        <v>11</v>
      </c>
      <c r="H77" s="4"/>
      <c r="I77" s="22">
        <f>I78+I80</f>
        <v>361270</v>
      </c>
    </row>
    <row r="78" spans="2:9" s="5" customFormat="1" ht="79.5" customHeight="1">
      <c r="B78" s="19"/>
      <c r="C78" s="2" t="s">
        <v>67</v>
      </c>
      <c r="D78" s="43" t="s">
        <v>120</v>
      </c>
      <c r="E78" s="4" t="s">
        <v>38</v>
      </c>
      <c r="F78" s="4" t="s">
        <v>65</v>
      </c>
      <c r="G78" s="4" t="s">
        <v>130</v>
      </c>
      <c r="H78" s="4"/>
      <c r="I78" s="22">
        <f>I79</f>
        <v>195300</v>
      </c>
    </row>
    <row r="79" spans="2:9" s="5" customFormat="1" ht="168.75">
      <c r="B79" s="19"/>
      <c r="C79" s="2" t="s">
        <v>185</v>
      </c>
      <c r="D79" s="43" t="s">
        <v>120</v>
      </c>
      <c r="E79" s="4" t="s">
        <v>38</v>
      </c>
      <c r="F79" s="4" t="s">
        <v>65</v>
      </c>
      <c r="G79" s="4" t="s">
        <v>130</v>
      </c>
      <c r="H79" s="4" t="s">
        <v>181</v>
      </c>
      <c r="I79" s="22">
        <f>192100+3200</f>
        <v>195300</v>
      </c>
    </row>
    <row r="80" spans="2:9" s="5" customFormat="1" ht="75.75" customHeight="1">
      <c r="B80" s="19"/>
      <c r="C80" s="2" t="s">
        <v>67</v>
      </c>
      <c r="D80" s="43" t="s">
        <v>120</v>
      </c>
      <c r="E80" s="4" t="s">
        <v>38</v>
      </c>
      <c r="F80" s="4" t="s">
        <v>65</v>
      </c>
      <c r="G80" s="4" t="s">
        <v>131</v>
      </c>
      <c r="H80" s="4"/>
      <c r="I80" s="22">
        <f>I82+I81</f>
        <v>165970</v>
      </c>
    </row>
    <row r="81" spans="2:9" s="5" customFormat="1" ht="168.75">
      <c r="B81" s="19"/>
      <c r="C81" s="2" t="s">
        <v>185</v>
      </c>
      <c r="D81" s="43" t="s">
        <v>120</v>
      </c>
      <c r="E81" s="4" t="s">
        <v>38</v>
      </c>
      <c r="F81" s="4" t="s">
        <v>65</v>
      </c>
      <c r="G81" s="4" t="s">
        <v>131</v>
      </c>
      <c r="H81" s="4" t="s">
        <v>181</v>
      </c>
      <c r="I81" s="22">
        <v>115970</v>
      </c>
    </row>
    <row r="82" spans="2:9" s="5" customFormat="1" ht="56.25">
      <c r="B82" s="19"/>
      <c r="C82" s="2" t="s">
        <v>186</v>
      </c>
      <c r="D82" s="43" t="s">
        <v>120</v>
      </c>
      <c r="E82" s="4" t="s">
        <v>38</v>
      </c>
      <c r="F82" s="4" t="s">
        <v>65</v>
      </c>
      <c r="G82" s="4" t="s">
        <v>131</v>
      </c>
      <c r="H82" s="4" t="s">
        <v>182</v>
      </c>
      <c r="I82" s="22">
        <v>50000</v>
      </c>
    </row>
    <row r="83" spans="2:9" s="5" customFormat="1" ht="62.25" customHeight="1">
      <c r="B83" s="48" t="s">
        <v>56</v>
      </c>
      <c r="C83" s="48" t="s">
        <v>40</v>
      </c>
      <c r="D83" s="41" t="s">
        <v>120</v>
      </c>
      <c r="E83" s="42" t="s">
        <v>65</v>
      </c>
      <c r="F83" s="42" t="s">
        <v>86</v>
      </c>
      <c r="G83" s="42"/>
      <c r="H83" s="42"/>
      <c r="I83" s="23">
        <f>I84+I89+I94</f>
        <v>62500</v>
      </c>
    </row>
    <row r="84" spans="2:9" s="5" customFormat="1" ht="112.5">
      <c r="B84" s="19"/>
      <c r="C84" s="2" t="s">
        <v>60</v>
      </c>
      <c r="D84" s="43" t="s">
        <v>120</v>
      </c>
      <c r="E84" s="4" t="s">
        <v>65</v>
      </c>
      <c r="F84" s="4" t="s">
        <v>34</v>
      </c>
      <c r="G84" s="4"/>
      <c r="H84" s="4"/>
      <c r="I84" s="22">
        <f>I85</f>
        <v>25000</v>
      </c>
    </row>
    <row r="85" spans="2:9" s="5" customFormat="1" ht="37.5">
      <c r="B85" s="19"/>
      <c r="C85" s="2" t="s">
        <v>18</v>
      </c>
      <c r="D85" s="43" t="s">
        <v>120</v>
      </c>
      <c r="E85" s="4" t="s">
        <v>65</v>
      </c>
      <c r="F85" s="4" t="s">
        <v>34</v>
      </c>
      <c r="G85" s="4" t="s">
        <v>19</v>
      </c>
      <c r="H85" s="4"/>
      <c r="I85" s="22">
        <f>I86</f>
        <v>25000</v>
      </c>
    </row>
    <row r="86" spans="2:9" s="5" customFormat="1" ht="93.75">
      <c r="B86" s="19"/>
      <c r="C86" s="2" t="s">
        <v>138</v>
      </c>
      <c r="D86" s="43" t="s">
        <v>120</v>
      </c>
      <c r="E86" s="4" t="s">
        <v>65</v>
      </c>
      <c r="F86" s="4" t="s">
        <v>34</v>
      </c>
      <c r="G86" s="4" t="s">
        <v>20</v>
      </c>
      <c r="H86" s="4"/>
      <c r="I86" s="22">
        <f>I87</f>
        <v>25000</v>
      </c>
    </row>
    <row r="87" spans="2:9" s="5" customFormat="1" ht="131.25">
      <c r="B87" s="19"/>
      <c r="C87" s="2" t="s">
        <v>115</v>
      </c>
      <c r="D87" s="43" t="s">
        <v>120</v>
      </c>
      <c r="E87" s="4" t="s">
        <v>65</v>
      </c>
      <c r="F87" s="4" t="s">
        <v>34</v>
      </c>
      <c r="G87" s="4" t="s">
        <v>21</v>
      </c>
      <c r="H87" s="4"/>
      <c r="I87" s="22">
        <f>I88</f>
        <v>25000</v>
      </c>
    </row>
    <row r="88" spans="2:9" s="5" customFormat="1" ht="56.25">
      <c r="B88" s="19"/>
      <c r="C88" s="2" t="s">
        <v>186</v>
      </c>
      <c r="D88" s="43" t="s">
        <v>120</v>
      </c>
      <c r="E88" s="4" t="s">
        <v>65</v>
      </c>
      <c r="F88" s="4" t="s">
        <v>34</v>
      </c>
      <c r="G88" s="4" t="s">
        <v>21</v>
      </c>
      <c r="H88" s="4" t="s">
        <v>182</v>
      </c>
      <c r="I88" s="22">
        <v>25000</v>
      </c>
    </row>
    <row r="89" spans="2:9" s="5" customFormat="1" ht="37.5">
      <c r="B89" s="19"/>
      <c r="C89" s="2" t="s">
        <v>76</v>
      </c>
      <c r="D89" s="43" t="s">
        <v>120</v>
      </c>
      <c r="E89" s="4" t="s">
        <v>65</v>
      </c>
      <c r="F89" s="4" t="s">
        <v>41</v>
      </c>
      <c r="G89" s="4"/>
      <c r="H89" s="4"/>
      <c r="I89" s="22">
        <f>I90</f>
        <v>25000</v>
      </c>
    </row>
    <row r="90" spans="2:9" s="5" customFormat="1" ht="37.5">
      <c r="B90" s="19"/>
      <c r="C90" s="2" t="s">
        <v>18</v>
      </c>
      <c r="D90" s="43" t="s">
        <v>120</v>
      </c>
      <c r="E90" s="4" t="s">
        <v>65</v>
      </c>
      <c r="F90" s="4" t="s">
        <v>41</v>
      </c>
      <c r="G90" s="4" t="s">
        <v>19</v>
      </c>
      <c r="H90" s="4"/>
      <c r="I90" s="22">
        <f>I91</f>
        <v>25000</v>
      </c>
    </row>
    <row r="91" spans="2:9" s="5" customFormat="1" ht="56.25">
      <c r="B91" s="19"/>
      <c r="C91" s="2" t="s">
        <v>139</v>
      </c>
      <c r="D91" s="43" t="s">
        <v>120</v>
      </c>
      <c r="E91" s="4" t="s">
        <v>65</v>
      </c>
      <c r="F91" s="4" t="s">
        <v>41</v>
      </c>
      <c r="G91" s="4" t="s">
        <v>132</v>
      </c>
      <c r="H91" s="4"/>
      <c r="I91" s="22">
        <f>I92</f>
        <v>25000</v>
      </c>
    </row>
    <row r="92" spans="2:11" s="5" customFormat="1" ht="37.5">
      <c r="B92" s="19"/>
      <c r="C92" s="2" t="s">
        <v>140</v>
      </c>
      <c r="D92" s="43" t="s">
        <v>120</v>
      </c>
      <c r="E92" s="4" t="s">
        <v>65</v>
      </c>
      <c r="F92" s="4" t="s">
        <v>41</v>
      </c>
      <c r="G92" s="4" t="s">
        <v>133</v>
      </c>
      <c r="H92" s="4"/>
      <c r="I92" s="22">
        <f>I93</f>
        <v>25000</v>
      </c>
      <c r="K92" s="13"/>
    </row>
    <row r="93" spans="2:9" s="5" customFormat="1" ht="56.25">
      <c r="B93" s="19"/>
      <c r="C93" s="2" t="s">
        <v>186</v>
      </c>
      <c r="D93" s="43" t="s">
        <v>120</v>
      </c>
      <c r="E93" s="4" t="s">
        <v>65</v>
      </c>
      <c r="F93" s="4" t="s">
        <v>41</v>
      </c>
      <c r="G93" s="4" t="s">
        <v>133</v>
      </c>
      <c r="H93" s="4" t="s">
        <v>182</v>
      </c>
      <c r="I93" s="22">
        <v>25000</v>
      </c>
    </row>
    <row r="94" spans="2:9" s="5" customFormat="1" ht="75">
      <c r="B94" s="19"/>
      <c r="C94" s="2" t="s">
        <v>22</v>
      </c>
      <c r="D94" s="43" t="s">
        <v>120</v>
      </c>
      <c r="E94" s="4" t="s">
        <v>65</v>
      </c>
      <c r="F94" s="4" t="s">
        <v>85</v>
      </c>
      <c r="G94" s="4"/>
      <c r="H94" s="4"/>
      <c r="I94" s="22">
        <f>I95+I101</f>
        <v>12500</v>
      </c>
    </row>
    <row r="95" spans="2:9" s="5" customFormat="1" ht="37.5">
      <c r="B95" s="19"/>
      <c r="C95" s="2" t="s">
        <v>18</v>
      </c>
      <c r="D95" s="43" t="s">
        <v>120</v>
      </c>
      <c r="E95" s="4" t="s">
        <v>65</v>
      </c>
      <c r="F95" s="4" t="s">
        <v>85</v>
      </c>
      <c r="G95" s="4" t="s">
        <v>19</v>
      </c>
      <c r="H95" s="4"/>
      <c r="I95" s="22">
        <f>I96</f>
        <v>7500</v>
      </c>
    </row>
    <row r="96" spans="2:9" s="5" customFormat="1" ht="75">
      <c r="B96" s="19"/>
      <c r="C96" s="2" t="s">
        <v>22</v>
      </c>
      <c r="D96" s="43" t="s">
        <v>120</v>
      </c>
      <c r="E96" s="4" t="s">
        <v>65</v>
      </c>
      <c r="F96" s="4" t="s">
        <v>85</v>
      </c>
      <c r="G96" s="4" t="s">
        <v>134</v>
      </c>
      <c r="H96" s="4"/>
      <c r="I96" s="22">
        <f>I97+I99</f>
        <v>7500</v>
      </c>
    </row>
    <row r="97" spans="1:11" ht="93.75">
      <c r="A97" s="5"/>
      <c r="B97" s="19"/>
      <c r="C97" s="2" t="s">
        <v>179</v>
      </c>
      <c r="D97" s="43" t="s">
        <v>120</v>
      </c>
      <c r="E97" s="4" t="s">
        <v>65</v>
      </c>
      <c r="F97" s="4" t="s">
        <v>85</v>
      </c>
      <c r="G97" s="4" t="s">
        <v>135</v>
      </c>
      <c r="H97" s="4"/>
      <c r="I97" s="22">
        <f>I98</f>
        <v>2500</v>
      </c>
      <c r="K97" s="13"/>
    </row>
    <row r="98" spans="1:9" ht="64.5" customHeight="1">
      <c r="A98" s="5"/>
      <c r="B98" s="19"/>
      <c r="C98" s="2" t="s">
        <v>186</v>
      </c>
      <c r="D98" s="43" t="s">
        <v>120</v>
      </c>
      <c r="E98" s="4" t="s">
        <v>65</v>
      </c>
      <c r="F98" s="4" t="s">
        <v>85</v>
      </c>
      <c r="G98" s="4" t="s">
        <v>135</v>
      </c>
      <c r="H98" s="4" t="s">
        <v>182</v>
      </c>
      <c r="I98" s="22">
        <v>2500</v>
      </c>
    </row>
    <row r="99" spans="1:11" ht="60" customHeight="1">
      <c r="A99" s="5"/>
      <c r="B99" s="19"/>
      <c r="C99" s="2" t="s">
        <v>141</v>
      </c>
      <c r="D99" s="43" t="s">
        <v>120</v>
      </c>
      <c r="E99" s="4" t="s">
        <v>65</v>
      </c>
      <c r="F99" s="4" t="s">
        <v>85</v>
      </c>
      <c r="G99" s="4" t="s">
        <v>136</v>
      </c>
      <c r="H99" s="4"/>
      <c r="I99" s="22">
        <f>I100</f>
        <v>5000</v>
      </c>
      <c r="K99" s="13"/>
    </row>
    <row r="100" spans="1:9" ht="56.25">
      <c r="A100" s="5"/>
      <c r="B100" s="19"/>
      <c r="C100" s="2" t="s">
        <v>186</v>
      </c>
      <c r="D100" s="43" t="s">
        <v>120</v>
      </c>
      <c r="E100" s="4" t="s">
        <v>65</v>
      </c>
      <c r="F100" s="4" t="s">
        <v>85</v>
      </c>
      <c r="G100" s="4" t="s">
        <v>136</v>
      </c>
      <c r="H100" s="4" t="s">
        <v>182</v>
      </c>
      <c r="I100" s="22">
        <v>5000</v>
      </c>
    </row>
    <row r="101" spans="1:9" ht="84" customHeight="1">
      <c r="A101" s="5"/>
      <c r="B101" s="19"/>
      <c r="C101" s="2" t="s">
        <v>16</v>
      </c>
      <c r="D101" s="43" t="s">
        <v>120</v>
      </c>
      <c r="E101" s="4" t="s">
        <v>65</v>
      </c>
      <c r="F101" s="4" t="s">
        <v>85</v>
      </c>
      <c r="G101" s="4" t="s">
        <v>17</v>
      </c>
      <c r="H101" s="4"/>
      <c r="I101" s="22">
        <f>I102</f>
        <v>5000</v>
      </c>
    </row>
    <row r="102" spans="1:11" ht="66" customHeight="1">
      <c r="A102" s="5"/>
      <c r="B102" s="19"/>
      <c r="C102" s="2" t="s">
        <v>142</v>
      </c>
      <c r="D102" s="43" t="s">
        <v>120</v>
      </c>
      <c r="E102" s="4" t="s">
        <v>65</v>
      </c>
      <c r="F102" s="4" t="s">
        <v>85</v>
      </c>
      <c r="G102" s="4" t="s">
        <v>137</v>
      </c>
      <c r="H102" s="4"/>
      <c r="I102" s="22">
        <f>I103</f>
        <v>5000</v>
      </c>
      <c r="K102" s="13"/>
    </row>
    <row r="103" spans="1:9" ht="68.25" customHeight="1">
      <c r="A103" s="5"/>
      <c r="B103" s="19"/>
      <c r="C103" s="2" t="s">
        <v>186</v>
      </c>
      <c r="D103" s="43" t="s">
        <v>120</v>
      </c>
      <c r="E103" s="4" t="s">
        <v>65</v>
      </c>
      <c r="F103" s="4" t="s">
        <v>85</v>
      </c>
      <c r="G103" s="4" t="s">
        <v>137</v>
      </c>
      <c r="H103" s="4" t="s">
        <v>182</v>
      </c>
      <c r="I103" s="22">
        <v>5000</v>
      </c>
    </row>
    <row r="104" spans="1:11" ht="40.5" customHeight="1">
      <c r="A104" s="5"/>
      <c r="B104" s="41" t="s">
        <v>57</v>
      </c>
      <c r="C104" s="48" t="s">
        <v>32</v>
      </c>
      <c r="D104" s="41" t="s">
        <v>120</v>
      </c>
      <c r="E104" s="42" t="s">
        <v>33</v>
      </c>
      <c r="F104" s="42" t="s">
        <v>86</v>
      </c>
      <c r="G104" s="42"/>
      <c r="H104" s="42"/>
      <c r="I104" s="23">
        <f>I105+I114</f>
        <v>2494436</v>
      </c>
      <c r="K104" s="13"/>
    </row>
    <row r="105" spans="1:11" ht="37.5">
      <c r="A105" s="5"/>
      <c r="B105" s="19"/>
      <c r="C105" s="2" t="s">
        <v>143</v>
      </c>
      <c r="D105" s="43" t="s">
        <v>144</v>
      </c>
      <c r="E105" s="4" t="s">
        <v>33</v>
      </c>
      <c r="F105" s="4" t="s">
        <v>34</v>
      </c>
      <c r="G105" s="4"/>
      <c r="H105" s="4"/>
      <c r="I105" s="22">
        <f>I106</f>
        <v>2189700</v>
      </c>
      <c r="K105" s="13"/>
    </row>
    <row r="106" spans="1:9" ht="37.5">
      <c r="A106" s="5"/>
      <c r="B106" s="19"/>
      <c r="C106" s="2" t="s">
        <v>23</v>
      </c>
      <c r="D106" s="43" t="s">
        <v>120</v>
      </c>
      <c r="E106" s="4" t="s">
        <v>33</v>
      </c>
      <c r="F106" s="4" t="s">
        <v>34</v>
      </c>
      <c r="G106" s="4" t="s">
        <v>27</v>
      </c>
      <c r="H106" s="4"/>
      <c r="I106" s="22">
        <f>I107</f>
        <v>2189700</v>
      </c>
    </row>
    <row r="107" spans="1:9" ht="37.5">
      <c r="A107" s="5"/>
      <c r="B107" s="19"/>
      <c r="C107" s="2" t="s">
        <v>24</v>
      </c>
      <c r="D107" s="43" t="s">
        <v>120</v>
      </c>
      <c r="E107" s="4" t="s">
        <v>33</v>
      </c>
      <c r="F107" s="4" t="s">
        <v>34</v>
      </c>
      <c r="G107" s="4" t="s">
        <v>25</v>
      </c>
      <c r="H107" s="4"/>
      <c r="I107" s="22">
        <f>I108+I110+I112</f>
        <v>2189700</v>
      </c>
    </row>
    <row r="108" spans="1:9" ht="188.25" customHeight="1">
      <c r="A108" s="5"/>
      <c r="B108" s="19"/>
      <c r="C108" s="2" t="s">
        <v>0</v>
      </c>
      <c r="D108" s="43" t="s">
        <v>120</v>
      </c>
      <c r="E108" s="4" t="s">
        <v>33</v>
      </c>
      <c r="F108" s="4" t="s">
        <v>34</v>
      </c>
      <c r="G108" s="4" t="s">
        <v>26</v>
      </c>
      <c r="H108" s="4"/>
      <c r="I108" s="22">
        <f>I109</f>
        <v>1136698</v>
      </c>
    </row>
    <row r="109" spans="1:9" ht="56.25">
      <c r="A109" s="5"/>
      <c r="B109" s="19"/>
      <c r="C109" s="2" t="s">
        <v>186</v>
      </c>
      <c r="D109" s="43" t="s">
        <v>120</v>
      </c>
      <c r="E109" s="4" t="s">
        <v>33</v>
      </c>
      <c r="F109" s="4" t="s">
        <v>34</v>
      </c>
      <c r="G109" s="4" t="s">
        <v>26</v>
      </c>
      <c r="H109" s="4" t="s">
        <v>182</v>
      </c>
      <c r="I109" s="22">
        <f>1189700-53002</f>
        <v>1136698</v>
      </c>
    </row>
    <row r="110" spans="1:9" ht="81" customHeight="1">
      <c r="A110" s="5"/>
      <c r="B110" s="19"/>
      <c r="C110" s="2" t="s">
        <v>242</v>
      </c>
      <c r="D110" s="43" t="s">
        <v>120</v>
      </c>
      <c r="E110" s="4" t="s">
        <v>33</v>
      </c>
      <c r="F110" s="4" t="s">
        <v>34</v>
      </c>
      <c r="G110" s="4" t="s">
        <v>239</v>
      </c>
      <c r="H110" s="4"/>
      <c r="I110" s="22">
        <f>I111</f>
        <v>1000000</v>
      </c>
    </row>
    <row r="111" spans="1:9" ht="56.25">
      <c r="A111" s="5"/>
      <c r="B111" s="19"/>
      <c r="C111" s="2" t="s">
        <v>186</v>
      </c>
      <c r="D111" s="43" t="s">
        <v>120</v>
      </c>
      <c r="E111" s="4" t="s">
        <v>33</v>
      </c>
      <c r="F111" s="4" t="s">
        <v>34</v>
      </c>
      <c r="G111" s="4" t="s">
        <v>239</v>
      </c>
      <c r="H111" s="4" t="s">
        <v>182</v>
      </c>
      <c r="I111" s="22">
        <v>1000000</v>
      </c>
    </row>
    <row r="112" spans="1:9" ht="76.5" customHeight="1">
      <c r="A112" s="5"/>
      <c r="B112" s="19"/>
      <c r="C112" s="2" t="s">
        <v>242</v>
      </c>
      <c r="D112" s="43" t="s">
        <v>120</v>
      </c>
      <c r="E112" s="4" t="s">
        <v>33</v>
      </c>
      <c r="F112" s="4" t="s">
        <v>34</v>
      </c>
      <c r="G112" s="4" t="s">
        <v>240</v>
      </c>
      <c r="H112" s="4"/>
      <c r="I112" s="22">
        <f>I113</f>
        <v>53002</v>
      </c>
    </row>
    <row r="113" spans="1:9" ht="56.25">
      <c r="A113" s="5"/>
      <c r="B113" s="19"/>
      <c r="C113" s="2" t="s">
        <v>186</v>
      </c>
      <c r="D113" s="43" t="s">
        <v>120</v>
      </c>
      <c r="E113" s="4" t="s">
        <v>33</v>
      </c>
      <c r="F113" s="4" t="s">
        <v>34</v>
      </c>
      <c r="G113" s="4" t="s">
        <v>240</v>
      </c>
      <c r="H113" s="4" t="s">
        <v>182</v>
      </c>
      <c r="I113" s="22">
        <v>53002</v>
      </c>
    </row>
    <row r="114" spans="1:11" ht="37.5">
      <c r="A114" s="5"/>
      <c r="B114" s="19"/>
      <c r="C114" s="2" t="s">
        <v>47</v>
      </c>
      <c r="D114" s="43" t="s">
        <v>144</v>
      </c>
      <c r="E114" s="4" t="s">
        <v>33</v>
      </c>
      <c r="F114" s="4" t="s">
        <v>46</v>
      </c>
      <c r="G114" s="4"/>
      <c r="H114" s="4"/>
      <c r="I114" s="22">
        <f>I115</f>
        <v>304736</v>
      </c>
      <c r="K114" s="13"/>
    </row>
    <row r="115" spans="1:9" ht="37.5">
      <c r="A115" s="5"/>
      <c r="B115" s="19"/>
      <c r="C115" s="2" t="s">
        <v>23</v>
      </c>
      <c r="D115" s="43" t="s">
        <v>120</v>
      </c>
      <c r="E115" s="4" t="s">
        <v>33</v>
      </c>
      <c r="F115" s="4" t="s">
        <v>46</v>
      </c>
      <c r="G115" s="4" t="s">
        <v>27</v>
      </c>
      <c r="H115" s="4"/>
      <c r="I115" s="22">
        <f>I116+I118+I120</f>
        <v>304736</v>
      </c>
    </row>
    <row r="116" spans="1:9" ht="56.25">
      <c r="A116" s="5"/>
      <c r="B116" s="19"/>
      <c r="C116" s="2" t="s">
        <v>145</v>
      </c>
      <c r="D116" s="43" t="s">
        <v>120</v>
      </c>
      <c r="E116" s="4" t="s">
        <v>33</v>
      </c>
      <c r="F116" s="4" t="s">
        <v>46</v>
      </c>
      <c r="G116" s="4" t="s">
        <v>146</v>
      </c>
      <c r="H116" s="4"/>
      <c r="I116" s="22">
        <f>I117</f>
        <v>54736</v>
      </c>
    </row>
    <row r="117" spans="1:9" ht="56.25">
      <c r="A117" s="5"/>
      <c r="B117" s="19"/>
      <c r="C117" s="2" t="s">
        <v>186</v>
      </c>
      <c r="D117" s="43" t="s">
        <v>120</v>
      </c>
      <c r="E117" s="4" t="s">
        <v>33</v>
      </c>
      <c r="F117" s="4" t="s">
        <v>46</v>
      </c>
      <c r="G117" s="4" t="s">
        <v>146</v>
      </c>
      <c r="H117" s="4" t="s">
        <v>182</v>
      </c>
      <c r="I117" s="22">
        <f>50000+4736</f>
        <v>54736</v>
      </c>
    </row>
    <row r="118" spans="1:9" ht="75">
      <c r="A118" s="5"/>
      <c r="B118" s="19"/>
      <c r="C118" s="2" t="s">
        <v>241</v>
      </c>
      <c r="D118" s="43" t="s">
        <v>120</v>
      </c>
      <c r="E118" s="4" t="s">
        <v>33</v>
      </c>
      <c r="F118" s="4" t="s">
        <v>46</v>
      </c>
      <c r="G118" s="4" t="s">
        <v>237</v>
      </c>
      <c r="H118" s="4"/>
      <c r="I118" s="22">
        <f>I119</f>
        <v>237000</v>
      </c>
    </row>
    <row r="119" spans="1:9" ht="56.25">
      <c r="A119" s="5"/>
      <c r="B119" s="19"/>
      <c r="C119" s="2" t="s">
        <v>186</v>
      </c>
      <c r="D119" s="43" t="s">
        <v>120</v>
      </c>
      <c r="E119" s="4" t="s">
        <v>33</v>
      </c>
      <c r="F119" s="4" t="s">
        <v>46</v>
      </c>
      <c r="G119" s="4" t="s">
        <v>237</v>
      </c>
      <c r="H119" s="4" t="s">
        <v>182</v>
      </c>
      <c r="I119" s="22">
        <v>237000</v>
      </c>
    </row>
    <row r="120" spans="1:9" ht="75">
      <c r="A120" s="5"/>
      <c r="B120" s="19"/>
      <c r="C120" s="2" t="s">
        <v>241</v>
      </c>
      <c r="D120" s="43" t="s">
        <v>120</v>
      </c>
      <c r="E120" s="4" t="s">
        <v>33</v>
      </c>
      <c r="F120" s="4" t="s">
        <v>46</v>
      </c>
      <c r="G120" s="4" t="s">
        <v>238</v>
      </c>
      <c r="H120" s="4"/>
      <c r="I120" s="22">
        <f>I121</f>
        <v>13000</v>
      </c>
    </row>
    <row r="121" spans="1:9" ht="56.25">
      <c r="A121" s="5"/>
      <c r="B121" s="19"/>
      <c r="C121" s="2" t="s">
        <v>186</v>
      </c>
      <c r="D121" s="43" t="s">
        <v>120</v>
      </c>
      <c r="E121" s="4" t="s">
        <v>33</v>
      </c>
      <c r="F121" s="4" t="s">
        <v>46</v>
      </c>
      <c r="G121" s="4" t="s">
        <v>238</v>
      </c>
      <c r="H121" s="4" t="s">
        <v>182</v>
      </c>
      <c r="I121" s="22">
        <v>13000</v>
      </c>
    </row>
    <row r="122" spans="1:9" ht="37.5">
      <c r="A122" s="5"/>
      <c r="B122" s="48" t="s">
        <v>45</v>
      </c>
      <c r="C122" s="48" t="s">
        <v>35</v>
      </c>
      <c r="D122" s="41" t="s">
        <v>120</v>
      </c>
      <c r="E122" s="42" t="s">
        <v>36</v>
      </c>
      <c r="F122" s="42" t="s">
        <v>86</v>
      </c>
      <c r="G122" s="42"/>
      <c r="H122" s="42"/>
      <c r="I122" s="23">
        <f>I123+I133</f>
        <v>1250969.3699999999</v>
      </c>
    </row>
    <row r="123" spans="1:9" ht="18.75">
      <c r="A123" s="5"/>
      <c r="B123" s="19"/>
      <c r="C123" s="2" t="s">
        <v>150</v>
      </c>
      <c r="D123" s="43" t="s">
        <v>120</v>
      </c>
      <c r="E123" s="4" t="s">
        <v>36</v>
      </c>
      <c r="F123" s="4" t="s">
        <v>38</v>
      </c>
      <c r="G123" s="4"/>
      <c r="H123" s="4"/>
      <c r="I123" s="22">
        <f>I124+I130</f>
        <v>323740.44999999995</v>
      </c>
    </row>
    <row r="124" spans="1:9" ht="37.5">
      <c r="A124" s="5"/>
      <c r="B124" s="19"/>
      <c r="C124" s="2" t="s">
        <v>149</v>
      </c>
      <c r="D124" s="43" t="s">
        <v>120</v>
      </c>
      <c r="E124" s="4" t="s">
        <v>36</v>
      </c>
      <c r="F124" s="4" t="s">
        <v>38</v>
      </c>
      <c r="G124" s="4" t="s">
        <v>147</v>
      </c>
      <c r="H124" s="4"/>
      <c r="I124" s="22">
        <f>I125</f>
        <v>219033.47999999998</v>
      </c>
    </row>
    <row r="125" spans="1:9" ht="37.5">
      <c r="A125" s="5"/>
      <c r="B125" s="19"/>
      <c r="C125" s="2" t="s">
        <v>151</v>
      </c>
      <c r="D125" s="43" t="s">
        <v>120</v>
      </c>
      <c r="E125" s="4" t="s">
        <v>36</v>
      </c>
      <c r="F125" s="4" t="s">
        <v>38</v>
      </c>
      <c r="G125" s="4" t="s">
        <v>152</v>
      </c>
      <c r="H125" s="4"/>
      <c r="I125" s="22">
        <f>I128+I126</f>
        <v>219033.47999999998</v>
      </c>
    </row>
    <row r="126" spans="1:9" ht="37.5">
      <c r="A126" s="5"/>
      <c r="B126" s="19"/>
      <c r="C126" s="2" t="s">
        <v>192</v>
      </c>
      <c r="D126" s="43" t="s">
        <v>120</v>
      </c>
      <c r="E126" s="4" t="s">
        <v>36</v>
      </c>
      <c r="F126" s="4" t="s">
        <v>38</v>
      </c>
      <c r="G126" s="4" t="s">
        <v>191</v>
      </c>
      <c r="H126" s="4"/>
      <c r="I126" s="22">
        <f>I127</f>
        <v>169033.47999999998</v>
      </c>
    </row>
    <row r="127" spans="1:9" ht="56.25">
      <c r="A127" s="5"/>
      <c r="B127" s="19"/>
      <c r="C127" s="2" t="s">
        <v>186</v>
      </c>
      <c r="D127" s="43" t="s">
        <v>120</v>
      </c>
      <c r="E127" s="4" t="s">
        <v>36</v>
      </c>
      <c r="F127" s="4" t="s">
        <v>38</v>
      </c>
      <c r="G127" s="4" t="s">
        <v>191</v>
      </c>
      <c r="H127" s="4" t="s">
        <v>182</v>
      </c>
      <c r="I127" s="22">
        <f>32329.66+52752.35+83951.47</f>
        <v>169033.47999999998</v>
      </c>
    </row>
    <row r="128" spans="1:9" ht="37.5">
      <c r="A128" s="5"/>
      <c r="B128" s="19"/>
      <c r="C128" s="2" t="s">
        <v>153</v>
      </c>
      <c r="D128" s="43" t="s">
        <v>120</v>
      </c>
      <c r="E128" s="4" t="s">
        <v>36</v>
      </c>
      <c r="F128" s="4" t="s">
        <v>38</v>
      </c>
      <c r="G128" s="4" t="s">
        <v>148</v>
      </c>
      <c r="H128" s="4"/>
      <c r="I128" s="22">
        <f>I129</f>
        <v>50000</v>
      </c>
    </row>
    <row r="129" spans="1:9" ht="56.25">
      <c r="A129" s="5"/>
      <c r="B129" s="19"/>
      <c r="C129" s="2" t="s">
        <v>186</v>
      </c>
      <c r="D129" s="43" t="s">
        <v>120</v>
      </c>
      <c r="E129" s="4" t="s">
        <v>36</v>
      </c>
      <c r="F129" s="4" t="s">
        <v>38</v>
      </c>
      <c r="G129" s="4" t="s">
        <v>148</v>
      </c>
      <c r="H129" s="4" t="s">
        <v>182</v>
      </c>
      <c r="I129" s="22">
        <v>50000</v>
      </c>
    </row>
    <row r="130" spans="1:9" ht="75">
      <c r="A130" s="5"/>
      <c r="B130" s="19"/>
      <c r="C130" s="2" t="s">
        <v>16</v>
      </c>
      <c r="D130" s="43" t="s">
        <v>120</v>
      </c>
      <c r="E130" s="4" t="s">
        <v>36</v>
      </c>
      <c r="F130" s="4" t="s">
        <v>38</v>
      </c>
      <c r="G130" s="4" t="s">
        <v>17</v>
      </c>
      <c r="H130" s="4"/>
      <c r="I130" s="22">
        <f>I131</f>
        <v>104706.97</v>
      </c>
    </row>
    <row r="131" spans="1:9" ht="135" customHeight="1">
      <c r="A131" s="5"/>
      <c r="B131" s="19"/>
      <c r="C131" s="2" t="s">
        <v>208</v>
      </c>
      <c r="D131" s="43" t="s">
        <v>120</v>
      </c>
      <c r="E131" s="4" t="s">
        <v>36</v>
      </c>
      <c r="F131" s="4" t="s">
        <v>38</v>
      </c>
      <c r="G131" s="4" t="s">
        <v>215</v>
      </c>
      <c r="H131" s="4"/>
      <c r="I131" s="22">
        <f>I132</f>
        <v>104706.97</v>
      </c>
    </row>
    <row r="132" spans="1:9" ht="56.25">
      <c r="A132" s="5"/>
      <c r="B132" s="19"/>
      <c r="C132" s="2" t="s">
        <v>186</v>
      </c>
      <c r="D132" s="43" t="s">
        <v>120</v>
      </c>
      <c r="E132" s="4" t="s">
        <v>36</v>
      </c>
      <c r="F132" s="4" t="s">
        <v>38</v>
      </c>
      <c r="G132" s="4" t="s">
        <v>215</v>
      </c>
      <c r="H132" s="4" t="s">
        <v>182</v>
      </c>
      <c r="I132" s="22">
        <f>51867.93+52839.04</f>
        <v>104706.97</v>
      </c>
    </row>
    <row r="133" spans="1:9" ht="18.75">
      <c r="A133" s="5"/>
      <c r="B133" s="48"/>
      <c r="C133" s="2" t="s">
        <v>160</v>
      </c>
      <c r="D133" s="43" t="s">
        <v>120</v>
      </c>
      <c r="E133" s="4" t="s">
        <v>36</v>
      </c>
      <c r="F133" s="4" t="s">
        <v>65</v>
      </c>
      <c r="G133" s="4"/>
      <c r="H133" s="4"/>
      <c r="I133" s="22">
        <f>I134</f>
        <v>927228.9199999999</v>
      </c>
    </row>
    <row r="134" spans="1:9" ht="37.5">
      <c r="A134" s="5"/>
      <c r="B134" s="19"/>
      <c r="C134" s="2" t="s">
        <v>149</v>
      </c>
      <c r="D134" s="43" t="s">
        <v>120</v>
      </c>
      <c r="E134" s="4" t="s">
        <v>36</v>
      </c>
      <c r="F134" s="4" t="s">
        <v>65</v>
      </c>
      <c r="G134" s="4" t="s">
        <v>147</v>
      </c>
      <c r="H134" s="4"/>
      <c r="I134" s="22">
        <f>I135</f>
        <v>927228.9199999999</v>
      </c>
    </row>
    <row r="135" spans="1:9" ht="37.5">
      <c r="A135" s="5"/>
      <c r="B135" s="19"/>
      <c r="C135" s="2" t="s">
        <v>156</v>
      </c>
      <c r="D135" s="43" t="s">
        <v>120</v>
      </c>
      <c r="E135" s="4" t="s">
        <v>36</v>
      </c>
      <c r="F135" s="4" t="s">
        <v>65</v>
      </c>
      <c r="G135" s="4" t="s">
        <v>154</v>
      </c>
      <c r="H135" s="4"/>
      <c r="I135" s="22">
        <f>I136+I138</f>
        <v>927228.9199999999</v>
      </c>
    </row>
    <row r="136" spans="1:9" ht="56.25">
      <c r="A136" s="5"/>
      <c r="B136" s="19"/>
      <c r="C136" s="2" t="s">
        <v>157</v>
      </c>
      <c r="D136" s="43" t="s">
        <v>120</v>
      </c>
      <c r="E136" s="4" t="s">
        <v>36</v>
      </c>
      <c r="F136" s="4" t="s">
        <v>65</v>
      </c>
      <c r="G136" s="4" t="s">
        <v>155</v>
      </c>
      <c r="H136" s="4"/>
      <c r="I136" s="22">
        <f>I137</f>
        <v>200000</v>
      </c>
    </row>
    <row r="137" spans="2:9" ht="56.25">
      <c r="B137" s="19"/>
      <c r="C137" s="2" t="s">
        <v>186</v>
      </c>
      <c r="D137" s="43" t="s">
        <v>120</v>
      </c>
      <c r="E137" s="4" t="s">
        <v>36</v>
      </c>
      <c r="F137" s="4" t="s">
        <v>65</v>
      </c>
      <c r="G137" s="4" t="s">
        <v>155</v>
      </c>
      <c r="H137" s="4" t="s">
        <v>182</v>
      </c>
      <c r="I137" s="22">
        <v>200000</v>
      </c>
    </row>
    <row r="138" spans="2:9" ht="56.25">
      <c r="B138" s="19"/>
      <c r="C138" s="2" t="s">
        <v>159</v>
      </c>
      <c r="D138" s="43" t="s">
        <v>120</v>
      </c>
      <c r="E138" s="4" t="s">
        <v>36</v>
      </c>
      <c r="F138" s="4" t="s">
        <v>65</v>
      </c>
      <c r="G138" s="4" t="s">
        <v>158</v>
      </c>
      <c r="H138" s="4"/>
      <c r="I138" s="22">
        <f>I139</f>
        <v>727228.9199999999</v>
      </c>
    </row>
    <row r="139" spans="2:9" ht="56.25">
      <c r="B139" s="19"/>
      <c r="C139" s="2" t="s">
        <v>186</v>
      </c>
      <c r="D139" s="43" t="s">
        <v>120</v>
      </c>
      <c r="E139" s="4" t="s">
        <v>36</v>
      </c>
      <c r="F139" s="4" t="s">
        <v>65</v>
      </c>
      <c r="G139" s="4" t="s">
        <v>158</v>
      </c>
      <c r="H139" s="4" t="s">
        <v>182</v>
      </c>
      <c r="I139" s="22">
        <f>200000+200000+340228.92-13000</f>
        <v>727228.9199999999</v>
      </c>
    </row>
    <row r="140" spans="2:9" ht="30.75" customHeight="1">
      <c r="B140" s="48" t="s">
        <v>58</v>
      </c>
      <c r="C140" s="48" t="s">
        <v>49</v>
      </c>
      <c r="D140" s="40">
        <v>992</v>
      </c>
      <c r="E140" s="42" t="s">
        <v>75</v>
      </c>
      <c r="F140" s="42" t="s">
        <v>86</v>
      </c>
      <c r="G140" s="42"/>
      <c r="H140" s="42"/>
      <c r="I140" s="23">
        <f>I141</f>
        <v>55000</v>
      </c>
    </row>
    <row r="141" spans="2:9" ht="37.5" customHeight="1">
      <c r="B141" s="48"/>
      <c r="C141" s="50" t="s">
        <v>190</v>
      </c>
      <c r="D141" s="44">
        <v>992</v>
      </c>
      <c r="E141" s="4" t="s">
        <v>75</v>
      </c>
      <c r="F141" s="4" t="s">
        <v>75</v>
      </c>
      <c r="G141" s="4"/>
      <c r="H141" s="4"/>
      <c r="I141" s="22">
        <f>I142</f>
        <v>55000</v>
      </c>
    </row>
    <row r="142" spans="2:9" ht="56.25">
      <c r="B142" s="19"/>
      <c r="C142" s="2" t="s">
        <v>93</v>
      </c>
      <c r="D142" s="44">
        <v>992</v>
      </c>
      <c r="E142" s="4" t="s">
        <v>75</v>
      </c>
      <c r="F142" s="4" t="s">
        <v>75</v>
      </c>
      <c r="G142" s="4" t="s">
        <v>94</v>
      </c>
      <c r="H142" s="4"/>
      <c r="I142" s="22">
        <f>I143</f>
        <v>55000</v>
      </c>
    </row>
    <row r="143" spans="2:11" ht="42" customHeight="1">
      <c r="B143" s="19"/>
      <c r="C143" s="2" t="s">
        <v>102</v>
      </c>
      <c r="D143" s="44">
        <v>992</v>
      </c>
      <c r="E143" s="4" t="s">
        <v>75</v>
      </c>
      <c r="F143" s="4" t="s">
        <v>75</v>
      </c>
      <c r="G143" s="4" t="s">
        <v>101</v>
      </c>
      <c r="H143" s="4"/>
      <c r="I143" s="22">
        <f>I144+I146</f>
        <v>55000</v>
      </c>
      <c r="K143" s="13"/>
    </row>
    <row r="144" spans="2:9" ht="37.5">
      <c r="B144" s="19"/>
      <c r="C144" s="2" t="s">
        <v>163</v>
      </c>
      <c r="D144" s="44">
        <v>992</v>
      </c>
      <c r="E144" s="4" t="s">
        <v>75</v>
      </c>
      <c r="F144" s="4" t="s">
        <v>75</v>
      </c>
      <c r="G144" s="4" t="s">
        <v>161</v>
      </c>
      <c r="H144" s="4"/>
      <c r="I144" s="22">
        <f>I145</f>
        <v>25000</v>
      </c>
    </row>
    <row r="145" spans="2:9" ht="56.25">
      <c r="B145" s="19"/>
      <c r="C145" s="2" t="s">
        <v>186</v>
      </c>
      <c r="D145" s="44">
        <v>992</v>
      </c>
      <c r="E145" s="4" t="s">
        <v>75</v>
      </c>
      <c r="F145" s="4" t="s">
        <v>75</v>
      </c>
      <c r="G145" s="4" t="s">
        <v>161</v>
      </c>
      <c r="H145" s="4" t="s">
        <v>182</v>
      </c>
      <c r="I145" s="22">
        <f>10000+15000</f>
        <v>25000</v>
      </c>
    </row>
    <row r="146" spans="2:9" ht="78" customHeight="1">
      <c r="B146" s="19"/>
      <c r="C146" s="2" t="s">
        <v>164</v>
      </c>
      <c r="D146" s="44">
        <v>992</v>
      </c>
      <c r="E146" s="4" t="s">
        <v>75</v>
      </c>
      <c r="F146" s="4" t="s">
        <v>75</v>
      </c>
      <c r="G146" s="4" t="s">
        <v>162</v>
      </c>
      <c r="H146" s="4"/>
      <c r="I146" s="22">
        <f>I147</f>
        <v>30000</v>
      </c>
    </row>
    <row r="147" spans="2:9" ht="56.25">
      <c r="B147" s="19"/>
      <c r="C147" s="2" t="s">
        <v>186</v>
      </c>
      <c r="D147" s="44">
        <v>992</v>
      </c>
      <c r="E147" s="4" t="s">
        <v>75</v>
      </c>
      <c r="F147" s="4" t="s">
        <v>75</v>
      </c>
      <c r="G147" s="4" t="s">
        <v>162</v>
      </c>
      <c r="H147" s="4" t="s">
        <v>182</v>
      </c>
      <c r="I147" s="22">
        <f>15000+15000</f>
        <v>30000</v>
      </c>
    </row>
    <row r="148" spans="1:9" s="10" customFormat="1" ht="49.5" customHeight="1">
      <c r="A148" s="9"/>
      <c r="B148" s="48" t="s">
        <v>59</v>
      </c>
      <c r="C148" s="48" t="s">
        <v>87</v>
      </c>
      <c r="D148" s="40">
        <v>992</v>
      </c>
      <c r="E148" s="42" t="s">
        <v>70</v>
      </c>
      <c r="F148" s="42" t="s">
        <v>86</v>
      </c>
      <c r="G148" s="42"/>
      <c r="H148" s="42"/>
      <c r="I148" s="23">
        <f>I149+I157</f>
        <v>7464310</v>
      </c>
    </row>
    <row r="149" spans="1:9" s="10" customFormat="1" ht="18.75">
      <c r="A149" s="9"/>
      <c r="B149" s="19"/>
      <c r="C149" s="2" t="s">
        <v>71</v>
      </c>
      <c r="D149" s="44">
        <v>992</v>
      </c>
      <c r="E149" s="4" t="s">
        <v>70</v>
      </c>
      <c r="F149" s="4" t="s">
        <v>64</v>
      </c>
      <c r="G149" s="4"/>
      <c r="H149" s="4"/>
      <c r="I149" s="22">
        <f>I150</f>
        <v>7414310</v>
      </c>
    </row>
    <row r="150" spans="2:9" ht="75">
      <c r="B150" s="19"/>
      <c r="C150" s="2" t="s">
        <v>111</v>
      </c>
      <c r="D150" s="44">
        <v>992</v>
      </c>
      <c r="E150" s="4" t="s">
        <v>70</v>
      </c>
      <c r="F150" s="4" t="s">
        <v>64</v>
      </c>
      <c r="G150" s="4" t="s">
        <v>104</v>
      </c>
      <c r="H150" s="4"/>
      <c r="I150" s="22">
        <f>I151+I154</f>
        <v>7414310</v>
      </c>
    </row>
    <row r="151" spans="2:9" ht="18.75">
      <c r="B151" s="19"/>
      <c r="C151" s="2" t="s">
        <v>105</v>
      </c>
      <c r="D151" s="44">
        <v>992</v>
      </c>
      <c r="E151" s="4" t="s">
        <v>70</v>
      </c>
      <c r="F151" s="4" t="s">
        <v>64</v>
      </c>
      <c r="G151" s="4" t="s">
        <v>106</v>
      </c>
      <c r="H151" s="4"/>
      <c r="I151" s="22">
        <f>I152</f>
        <v>6419712</v>
      </c>
    </row>
    <row r="152" spans="2:9" ht="57.75" customHeight="1">
      <c r="B152" s="19"/>
      <c r="C152" s="2" t="s">
        <v>95</v>
      </c>
      <c r="D152" s="44">
        <v>992</v>
      </c>
      <c r="E152" s="4" t="s">
        <v>70</v>
      </c>
      <c r="F152" s="4" t="s">
        <v>64</v>
      </c>
      <c r="G152" s="4" t="s">
        <v>107</v>
      </c>
      <c r="H152" s="4"/>
      <c r="I152" s="22">
        <f>I153</f>
        <v>6419712</v>
      </c>
    </row>
    <row r="153" spans="1:9" ht="96.75" customHeight="1">
      <c r="A153" s="5"/>
      <c r="B153" s="19"/>
      <c r="C153" s="2" t="s">
        <v>188</v>
      </c>
      <c r="D153" s="44">
        <v>992</v>
      </c>
      <c r="E153" s="4" t="s">
        <v>70</v>
      </c>
      <c r="F153" s="4" t="s">
        <v>64</v>
      </c>
      <c r="G153" s="4" t="s">
        <v>107</v>
      </c>
      <c r="H153" s="4" t="s">
        <v>184</v>
      </c>
      <c r="I153" s="22">
        <f>4437629+2032083-50000</f>
        <v>6419712</v>
      </c>
    </row>
    <row r="154" spans="1:9" ht="18.75">
      <c r="A154" s="5"/>
      <c r="B154" s="19"/>
      <c r="C154" s="2" t="s">
        <v>108</v>
      </c>
      <c r="D154" s="44">
        <v>992</v>
      </c>
      <c r="E154" s="4" t="s">
        <v>70</v>
      </c>
      <c r="F154" s="4" t="s">
        <v>64</v>
      </c>
      <c r="G154" s="4" t="s">
        <v>109</v>
      </c>
      <c r="H154" s="4"/>
      <c r="I154" s="22">
        <f>I155</f>
        <v>994598</v>
      </c>
    </row>
    <row r="155" spans="1:9" ht="60" customHeight="1">
      <c r="A155" s="5"/>
      <c r="B155" s="19"/>
      <c r="C155" s="2" t="s">
        <v>95</v>
      </c>
      <c r="D155" s="44">
        <v>992</v>
      </c>
      <c r="E155" s="4" t="s">
        <v>70</v>
      </c>
      <c r="F155" s="4" t="s">
        <v>64</v>
      </c>
      <c r="G155" s="4" t="s">
        <v>110</v>
      </c>
      <c r="H155" s="4"/>
      <c r="I155" s="22">
        <f>I156</f>
        <v>994598</v>
      </c>
    </row>
    <row r="156" spans="1:9" ht="97.5" customHeight="1">
      <c r="A156" s="5"/>
      <c r="B156" s="19"/>
      <c r="C156" s="2" t="s">
        <v>188</v>
      </c>
      <c r="D156" s="44">
        <v>992</v>
      </c>
      <c r="E156" s="4" t="s">
        <v>70</v>
      </c>
      <c r="F156" s="4" t="s">
        <v>64</v>
      </c>
      <c r="G156" s="4" t="s">
        <v>110</v>
      </c>
      <c r="H156" s="4" t="s">
        <v>184</v>
      </c>
      <c r="I156" s="22">
        <f>737381+257217</f>
        <v>994598</v>
      </c>
    </row>
    <row r="157" spans="1:9" ht="37.5">
      <c r="A157" s="5"/>
      <c r="B157" s="19"/>
      <c r="C157" s="2" t="s">
        <v>74</v>
      </c>
      <c r="D157" s="44">
        <v>992</v>
      </c>
      <c r="E157" s="4" t="s">
        <v>70</v>
      </c>
      <c r="F157" s="4" t="s">
        <v>33</v>
      </c>
      <c r="G157" s="4"/>
      <c r="H157" s="4"/>
      <c r="I157" s="22">
        <f>I158</f>
        <v>50000</v>
      </c>
    </row>
    <row r="158" spans="1:9" ht="75">
      <c r="A158" s="5"/>
      <c r="B158" s="19"/>
      <c r="C158" s="2" t="s">
        <v>111</v>
      </c>
      <c r="D158" s="44">
        <v>992</v>
      </c>
      <c r="E158" s="4" t="s">
        <v>70</v>
      </c>
      <c r="F158" s="4" t="s">
        <v>33</v>
      </c>
      <c r="G158" s="4" t="s">
        <v>104</v>
      </c>
      <c r="H158" s="4"/>
      <c r="I158" s="22">
        <f>I159</f>
        <v>50000</v>
      </c>
    </row>
    <row r="159" spans="1:9" ht="37.5">
      <c r="A159" s="5"/>
      <c r="B159" s="19"/>
      <c r="C159" s="2" t="s">
        <v>167</v>
      </c>
      <c r="D159" s="44">
        <v>992</v>
      </c>
      <c r="E159" s="4" t="s">
        <v>70</v>
      </c>
      <c r="F159" s="4" t="s">
        <v>33</v>
      </c>
      <c r="G159" s="4" t="s">
        <v>165</v>
      </c>
      <c r="H159" s="4"/>
      <c r="I159" s="22">
        <f>I160</f>
        <v>50000</v>
      </c>
    </row>
    <row r="160" spans="1:9" ht="56.25">
      <c r="A160" s="5"/>
      <c r="B160" s="19"/>
      <c r="C160" s="2" t="s">
        <v>168</v>
      </c>
      <c r="D160" s="44">
        <v>992</v>
      </c>
      <c r="E160" s="4" t="s">
        <v>70</v>
      </c>
      <c r="F160" s="4" t="s">
        <v>33</v>
      </c>
      <c r="G160" s="4" t="s">
        <v>166</v>
      </c>
      <c r="H160" s="4"/>
      <c r="I160" s="22">
        <f>I161</f>
        <v>50000</v>
      </c>
    </row>
    <row r="161" spans="1:9" ht="98.25" customHeight="1">
      <c r="A161" s="5"/>
      <c r="B161" s="19"/>
      <c r="C161" s="2" t="s">
        <v>188</v>
      </c>
      <c r="D161" s="44">
        <v>992</v>
      </c>
      <c r="E161" s="4" t="s">
        <v>70</v>
      </c>
      <c r="F161" s="4" t="s">
        <v>33</v>
      </c>
      <c r="G161" s="4" t="s">
        <v>166</v>
      </c>
      <c r="H161" s="4" t="s">
        <v>184</v>
      </c>
      <c r="I161" s="22">
        <v>50000</v>
      </c>
    </row>
    <row r="162" spans="1:9" ht="33.75" customHeight="1">
      <c r="A162" s="5"/>
      <c r="B162" s="48" t="s">
        <v>77</v>
      </c>
      <c r="C162" s="48" t="s">
        <v>72</v>
      </c>
      <c r="D162" s="40">
        <v>992</v>
      </c>
      <c r="E162" s="42" t="s">
        <v>41</v>
      </c>
      <c r="F162" s="42" t="s">
        <v>86</v>
      </c>
      <c r="G162" s="42"/>
      <c r="H162" s="42"/>
      <c r="I162" s="23">
        <f>I163</f>
        <v>15600</v>
      </c>
    </row>
    <row r="163" spans="1:9" ht="37.5">
      <c r="A163" s="5"/>
      <c r="B163" s="19"/>
      <c r="C163" s="2" t="s">
        <v>73</v>
      </c>
      <c r="D163" s="44">
        <v>992</v>
      </c>
      <c r="E163" s="4" t="s">
        <v>41</v>
      </c>
      <c r="F163" s="4" t="s">
        <v>65</v>
      </c>
      <c r="G163" s="4"/>
      <c r="H163" s="4"/>
      <c r="I163" s="22">
        <f>I164</f>
        <v>15600</v>
      </c>
    </row>
    <row r="164" spans="1:9" ht="37.5">
      <c r="A164" s="5"/>
      <c r="B164" s="19"/>
      <c r="C164" s="2" t="s">
        <v>1</v>
      </c>
      <c r="D164" s="44">
        <v>992</v>
      </c>
      <c r="E164" s="4" t="s">
        <v>41</v>
      </c>
      <c r="F164" s="4" t="s">
        <v>65</v>
      </c>
      <c r="G164" s="4" t="s">
        <v>112</v>
      </c>
      <c r="H164" s="4"/>
      <c r="I164" s="22">
        <f>I165</f>
        <v>15600</v>
      </c>
    </row>
    <row r="165" spans="1:9" ht="98.25" customHeight="1">
      <c r="A165" s="5"/>
      <c r="B165" s="19"/>
      <c r="C165" s="2" t="s">
        <v>178</v>
      </c>
      <c r="D165" s="44">
        <v>992</v>
      </c>
      <c r="E165" s="4" t="s">
        <v>41</v>
      </c>
      <c r="F165" s="4" t="s">
        <v>65</v>
      </c>
      <c r="G165" s="4" t="s">
        <v>169</v>
      </c>
      <c r="H165" s="4"/>
      <c r="I165" s="22">
        <f>I166</f>
        <v>15600</v>
      </c>
    </row>
    <row r="166" spans="1:9" ht="56.25">
      <c r="A166" s="5"/>
      <c r="B166" s="19"/>
      <c r="C166" s="2" t="s">
        <v>28</v>
      </c>
      <c r="D166" s="44">
        <v>992</v>
      </c>
      <c r="E166" s="4" t="s">
        <v>41</v>
      </c>
      <c r="F166" s="4" t="s">
        <v>65</v>
      </c>
      <c r="G166" s="4" t="s">
        <v>170</v>
      </c>
      <c r="H166" s="4"/>
      <c r="I166" s="22">
        <f>I167</f>
        <v>15600</v>
      </c>
    </row>
    <row r="167" spans="1:9" ht="37.5">
      <c r="A167" s="5"/>
      <c r="B167" s="19"/>
      <c r="C167" s="2" t="s">
        <v>103</v>
      </c>
      <c r="D167" s="44">
        <v>992</v>
      </c>
      <c r="E167" s="4" t="s">
        <v>41</v>
      </c>
      <c r="F167" s="4" t="s">
        <v>65</v>
      </c>
      <c r="G167" s="4" t="s">
        <v>170</v>
      </c>
      <c r="H167" s="4" t="s">
        <v>29</v>
      </c>
      <c r="I167" s="22">
        <v>15600</v>
      </c>
    </row>
    <row r="168" spans="1:9" ht="37.5">
      <c r="A168" s="5"/>
      <c r="B168" s="48" t="s">
        <v>78</v>
      </c>
      <c r="C168" s="48" t="s">
        <v>30</v>
      </c>
      <c r="D168" s="40">
        <v>992</v>
      </c>
      <c r="E168" s="42" t="s">
        <v>48</v>
      </c>
      <c r="F168" s="42" t="s">
        <v>86</v>
      </c>
      <c r="G168" s="42"/>
      <c r="H168" s="42"/>
      <c r="I168" s="23">
        <f>I169</f>
        <v>100000</v>
      </c>
    </row>
    <row r="169" spans="1:9" ht="18.75">
      <c r="A169" s="5"/>
      <c r="B169" s="20"/>
      <c r="C169" s="2" t="s">
        <v>39</v>
      </c>
      <c r="D169" s="44">
        <v>992</v>
      </c>
      <c r="E169" s="4" t="s">
        <v>48</v>
      </c>
      <c r="F169" s="4" t="s">
        <v>64</v>
      </c>
      <c r="G169" s="4"/>
      <c r="H169" s="4"/>
      <c r="I169" s="22">
        <f>I170</f>
        <v>100000</v>
      </c>
    </row>
    <row r="170" spans="1:9" ht="37.5">
      <c r="A170" s="5"/>
      <c r="B170" s="20"/>
      <c r="C170" s="2" t="s">
        <v>96</v>
      </c>
      <c r="D170" s="44">
        <v>992</v>
      </c>
      <c r="E170" s="4" t="s">
        <v>48</v>
      </c>
      <c r="F170" s="4" t="s">
        <v>64</v>
      </c>
      <c r="G170" s="4" t="s">
        <v>97</v>
      </c>
      <c r="H170" s="4"/>
      <c r="I170" s="22">
        <f>I171</f>
        <v>100000</v>
      </c>
    </row>
    <row r="171" spans="1:9" ht="56.25">
      <c r="A171" s="5"/>
      <c r="B171" s="20"/>
      <c r="C171" s="2" t="s">
        <v>42</v>
      </c>
      <c r="D171" s="44">
        <v>992</v>
      </c>
      <c r="E171" s="4" t="s">
        <v>48</v>
      </c>
      <c r="F171" s="4" t="s">
        <v>64</v>
      </c>
      <c r="G171" s="4" t="s">
        <v>98</v>
      </c>
      <c r="H171" s="4"/>
      <c r="I171" s="22">
        <f>I172</f>
        <v>100000</v>
      </c>
    </row>
    <row r="172" spans="1:9" ht="41.25" customHeight="1">
      <c r="A172" s="5"/>
      <c r="B172" s="20"/>
      <c r="C172" s="2" t="s">
        <v>99</v>
      </c>
      <c r="D172" s="44">
        <v>992</v>
      </c>
      <c r="E172" s="4" t="s">
        <v>48</v>
      </c>
      <c r="F172" s="4" t="s">
        <v>64</v>
      </c>
      <c r="G172" s="4" t="s">
        <v>100</v>
      </c>
      <c r="H172" s="4"/>
      <c r="I172" s="22">
        <f>I173</f>
        <v>100000</v>
      </c>
    </row>
    <row r="173" spans="1:10" ht="56.25">
      <c r="A173" s="5"/>
      <c r="B173" s="20"/>
      <c r="C173" s="2" t="s">
        <v>186</v>
      </c>
      <c r="D173" s="44">
        <v>992</v>
      </c>
      <c r="E173" s="44" t="s">
        <v>48</v>
      </c>
      <c r="F173" s="44" t="s">
        <v>64</v>
      </c>
      <c r="G173" s="44" t="s">
        <v>100</v>
      </c>
      <c r="H173" s="44">
        <v>200</v>
      </c>
      <c r="I173" s="22">
        <f>50000+50000</f>
        <v>100000</v>
      </c>
      <c r="J173" s="31"/>
    </row>
    <row r="174" spans="1:9" ht="43.5" customHeight="1">
      <c r="A174" s="5"/>
      <c r="B174" s="48" t="s">
        <v>79</v>
      </c>
      <c r="C174" s="48" t="s">
        <v>175</v>
      </c>
      <c r="D174" s="40">
        <v>992</v>
      </c>
      <c r="E174" s="42" t="s">
        <v>46</v>
      </c>
      <c r="F174" s="42" t="s">
        <v>86</v>
      </c>
      <c r="G174" s="42"/>
      <c r="H174" s="42"/>
      <c r="I174" s="23">
        <f>I175</f>
        <v>98600</v>
      </c>
    </row>
    <row r="175" spans="1:9" ht="56.25">
      <c r="A175" s="5"/>
      <c r="B175" s="20"/>
      <c r="C175" s="2" t="s">
        <v>173</v>
      </c>
      <c r="D175" s="44">
        <v>992</v>
      </c>
      <c r="E175" s="4" t="s">
        <v>46</v>
      </c>
      <c r="F175" s="4" t="s">
        <v>33</v>
      </c>
      <c r="G175" s="4"/>
      <c r="H175" s="4"/>
      <c r="I175" s="22">
        <f>I176</f>
        <v>98600</v>
      </c>
    </row>
    <row r="176" spans="1:9" ht="62.25" customHeight="1">
      <c r="A176" s="5"/>
      <c r="B176" s="20"/>
      <c r="C176" s="2" t="s">
        <v>5</v>
      </c>
      <c r="D176" s="44">
        <v>992</v>
      </c>
      <c r="E176" s="4" t="s">
        <v>46</v>
      </c>
      <c r="F176" s="4" t="s">
        <v>33</v>
      </c>
      <c r="G176" s="4" t="s">
        <v>6</v>
      </c>
      <c r="H176" s="4"/>
      <c r="I176" s="22">
        <f>I177</f>
        <v>98600</v>
      </c>
    </row>
    <row r="177" spans="1:9" ht="78" customHeight="1">
      <c r="A177" s="5"/>
      <c r="B177" s="20"/>
      <c r="C177" s="2" t="s">
        <v>174</v>
      </c>
      <c r="D177" s="44">
        <v>992</v>
      </c>
      <c r="E177" s="4" t="s">
        <v>46</v>
      </c>
      <c r="F177" s="4" t="s">
        <v>33</v>
      </c>
      <c r="G177" s="4" t="s">
        <v>171</v>
      </c>
      <c r="H177" s="4"/>
      <c r="I177" s="22">
        <f>I178</f>
        <v>98600</v>
      </c>
    </row>
    <row r="178" spans="1:9" ht="59.25" customHeight="1">
      <c r="A178" s="5"/>
      <c r="B178" s="20"/>
      <c r="C178" s="2" t="s">
        <v>28</v>
      </c>
      <c r="D178" s="44">
        <v>992</v>
      </c>
      <c r="E178" s="4" t="s">
        <v>46</v>
      </c>
      <c r="F178" s="4" t="s">
        <v>33</v>
      </c>
      <c r="G178" s="4" t="s">
        <v>172</v>
      </c>
      <c r="H178" s="4"/>
      <c r="I178" s="22">
        <f>I179</f>
        <v>98600</v>
      </c>
    </row>
    <row r="179" spans="1:10" ht="60" customHeight="1">
      <c r="A179" s="5"/>
      <c r="B179" s="20"/>
      <c r="C179" s="2" t="s">
        <v>186</v>
      </c>
      <c r="D179" s="44">
        <v>992</v>
      </c>
      <c r="E179" s="44">
        <v>12</v>
      </c>
      <c r="F179" s="44">
        <v>4</v>
      </c>
      <c r="G179" s="44" t="s">
        <v>172</v>
      </c>
      <c r="H179" s="44">
        <v>200</v>
      </c>
      <c r="I179" s="22">
        <f>29800+68800</f>
        <v>98600</v>
      </c>
      <c r="J179" s="31"/>
    </row>
    <row r="180" spans="1:10" ht="18.75">
      <c r="A180" s="5"/>
      <c r="B180" s="39"/>
      <c r="C180" s="39"/>
      <c r="D180" s="31"/>
      <c r="E180" s="31"/>
      <c r="F180" s="31"/>
      <c r="G180" s="31"/>
      <c r="H180" s="31"/>
      <c r="I180" s="31"/>
      <c r="J180" s="31"/>
    </row>
    <row r="181" spans="1:10" ht="18.75" customHeight="1">
      <c r="A181" s="5"/>
      <c r="B181" s="31"/>
      <c r="C181" s="58" t="s">
        <v>193</v>
      </c>
      <c r="D181" s="58"/>
      <c r="E181" s="58"/>
      <c r="F181" s="58"/>
      <c r="G181" s="58"/>
      <c r="H181" s="58"/>
      <c r="I181" s="58"/>
      <c r="J181" s="31"/>
    </row>
    <row r="182" spans="1:9" ht="18.75">
      <c r="A182" s="5"/>
      <c r="B182" s="25"/>
      <c r="C182" s="58" t="s">
        <v>117</v>
      </c>
      <c r="D182" s="58"/>
      <c r="E182" s="58"/>
      <c r="F182" s="58"/>
      <c r="G182" s="1"/>
      <c r="H182" s="1"/>
      <c r="I182" s="45"/>
    </row>
    <row r="183" spans="1:9" ht="18.75">
      <c r="A183" s="5"/>
      <c r="B183" s="26"/>
      <c r="C183" s="32" t="s">
        <v>118</v>
      </c>
      <c r="D183" s="32"/>
      <c r="E183" s="46"/>
      <c r="F183" s="47"/>
      <c r="G183" s="45"/>
      <c r="I183" s="49" t="s">
        <v>194</v>
      </c>
    </row>
    <row r="184" spans="1:9" ht="18.75">
      <c r="A184" s="5"/>
      <c r="B184" s="26"/>
      <c r="D184" s="27"/>
      <c r="E184" s="28"/>
      <c r="F184" s="21"/>
      <c r="G184" s="21"/>
      <c r="H184" s="21"/>
      <c r="I184" s="21"/>
    </row>
    <row r="185" spans="1:5" ht="15.75">
      <c r="A185" s="5"/>
      <c r="B185" s="24"/>
      <c r="C185" s="5"/>
      <c r="D185" s="5"/>
      <c r="E185" s="5"/>
    </row>
    <row r="186" spans="1:5" ht="15.75">
      <c r="A186" s="5"/>
      <c r="B186" s="24"/>
      <c r="C186" s="5"/>
      <c r="D186" s="5"/>
      <c r="E186" s="5"/>
    </row>
    <row r="187" spans="1:5" ht="15.75">
      <c r="A187" s="5"/>
      <c r="B187" s="24"/>
      <c r="C187" s="5"/>
      <c r="D187" s="5"/>
      <c r="E187" s="5"/>
    </row>
    <row r="188" spans="1:5" ht="15.75">
      <c r="A188" s="5"/>
      <c r="B188" s="24"/>
      <c r="C188" s="5"/>
      <c r="D188" s="5"/>
      <c r="E188" s="5"/>
    </row>
    <row r="189" spans="1:5" ht="15.75">
      <c r="A189" s="5"/>
      <c r="B189" s="24"/>
      <c r="C189" s="5"/>
      <c r="D189" s="5"/>
      <c r="E189" s="5"/>
    </row>
    <row r="190" spans="1:5" ht="15.75">
      <c r="A190" s="5"/>
      <c r="B190" s="24"/>
      <c r="C190" s="5"/>
      <c r="D190" s="5"/>
      <c r="E190" s="5"/>
    </row>
    <row r="191" spans="1:5" ht="15.75">
      <c r="A191" s="5"/>
      <c r="B191" s="24"/>
      <c r="C191" s="5"/>
      <c r="D191" s="5"/>
      <c r="E191" s="5"/>
    </row>
    <row r="192" spans="1:5" ht="15.75">
      <c r="A192" s="5"/>
      <c r="B192" s="24"/>
      <c r="C192" s="5"/>
      <c r="D192" s="5"/>
      <c r="E192" s="5"/>
    </row>
    <row r="193" spans="1:5" ht="15.75">
      <c r="A193" s="5"/>
      <c r="B193" s="24"/>
      <c r="C193" s="5"/>
      <c r="D193" s="5"/>
      <c r="E193" s="5"/>
    </row>
    <row r="194" spans="1:5" ht="15.75">
      <c r="A194" s="5"/>
      <c r="B194" s="24"/>
      <c r="C194" s="5"/>
      <c r="D194" s="5"/>
      <c r="E194" s="5"/>
    </row>
    <row r="195" spans="1:5" ht="15.75">
      <c r="A195" s="5"/>
      <c r="B195" s="24"/>
      <c r="C195" s="5"/>
      <c r="D195" s="5"/>
      <c r="E195" s="5"/>
    </row>
    <row r="196" spans="1:5" ht="15.75">
      <c r="A196" s="5"/>
      <c r="B196" s="24"/>
      <c r="C196" s="5"/>
      <c r="D196" s="5"/>
      <c r="E196" s="5"/>
    </row>
    <row r="197" spans="1:5" ht="15.75">
      <c r="A197" s="5"/>
      <c r="B197" s="24"/>
      <c r="C197" s="5"/>
      <c r="D197" s="5"/>
      <c r="E197" s="5"/>
    </row>
    <row r="198" spans="1:5" ht="15.75">
      <c r="A198" s="5"/>
      <c r="B198" s="24"/>
      <c r="C198" s="5"/>
      <c r="D198" s="5"/>
      <c r="E198" s="5"/>
    </row>
    <row r="199" spans="1:5" ht="15.75">
      <c r="A199" s="5"/>
      <c r="B199" s="24"/>
      <c r="C199" s="5"/>
      <c r="D199" s="5"/>
      <c r="E199" s="5"/>
    </row>
    <row r="200" spans="1:5" ht="15.75">
      <c r="A200" s="5"/>
      <c r="B200" s="24"/>
      <c r="C200" s="5"/>
      <c r="D200" s="5"/>
      <c r="E200" s="5"/>
    </row>
    <row r="201" spans="1:5" ht="15.75">
      <c r="A201" s="5"/>
      <c r="B201" s="24"/>
      <c r="C201" s="5"/>
      <c r="D201" s="5"/>
      <c r="E201" s="5"/>
    </row>
    <row r="202" spans="1:5" ht="15.75">
      <c r="A202" s="5"/>
      <c r="B202" s="24"/>
      <c r="C202" s="5"/>
      <c r="D202" s="5"/>
      <c r="E202" s="5"/>
    </row>
    <row r="203" spans="1:5" ht="15.75">
      <c r="A203" s="5"/>
      <c r="B203" s="24"/>
      <c r="C203" s="5"/>
      <c r="D203" s="5"/>
      <c r="E203" s="5"/>
    </row>
    <row r="204" spans="1:5" ht="15.75">
      <c r="A204" s="5"/>
      <c r="B204" s="24"/>
      <c r="C204" s="5"/>
      <c r="D204" s="5"/>
      <c r="E204" s="5"/>
    </row>
    <row r="205" spans="1:5" ht="15.75">
      <c r="A205" s="5"/>
      <c r="B205" s="24"/>
      <c r="C205" s="5"/>
      <c r="D205" s="5"/>
      <c r="E205" s="5"/>
    </row>
    <row r="206" spans="1:5" ht="15.75">
      <c r="A206" s="5"/>
      <c r="B206" s="24"/>
      <c r="C206" s="5"/>
      <c r="D206" s="5"/>
      <c r="E206" s="5"/>
    </row>
    <row r="207" spans="1:5" ht="15.75">
      <c r="A207" s="5"/>
      <c r="B207" s="24"/>
      <c r="C207" s="5"/>
      <c r="D207" s="5"/>
      <c r="E207" s="5"/>
    </row>
    <row r="208" spans="1:5" ht="15.75">
      <c r="A208" s="5"/>
      <c r="B208" s="24"/>
      <c r="C208" s="5"/>
      <c r="D208" s="5"/>
      <c r="E208" s="5"/>
    </row>
    <row r="209" spans="1:5" ht="15.75">
      <c r="A209" s="5"/>
      <c r="B209" s="24"/>
      <c r="C209" s="5"/>
      <c r="D209" s="5"/>
      <c r="E209" s="5"/>
    </row>
    <row r="210" spans="1:5" ht="15.75">
      <c r="A210" s="5"/>
      <c r="B210" s="24"/>
      <c r="C210" s="5"/>
      <c r="D210" s="5"/>
      <c r="E210" s="5"/>
    </row>
    <row r="211" spans="1:5" ht="15.75">
      <c r="A211" s="5"/>
      <c r="B211" s="24"/>
      <c r="C211" s="5"/>
      <c r="D211" s="5"/>
      <c r="E211" s="5"/>
    </row>
    <row r="212" spans="1:5" ht="15.75">
      <c r="A212" s="5"/>
      <c r="B212" s="24"/>
      <c r="C212" s="5"/>
      <c r="D212" s="5"/>
      <c r="E212" s="5"/>
    </row>
    <row r="213" spans="1:5" ht="15.75">
      <c r="A213" s="5"/>
      <c r="B213" s="24"/>
      <c r="C213" s="5"/>
      <c r="D213" s="5"/>
      <c r="E213" s="5"/>
    </row>
    <row r="214" spans="1:5" ht="15.75">
      <c r="A214" s="5"/>
      <c r="B214" s="24"/>
      <c r="C214" s="5"/>
      <c r="D214" s="5"/>
      <c r="E214" s="5"/>
    </row>
    <row r="215" spans="1:5" ht="15.75">
      <c r="A215" s="5"/>
      <c r="B215" s="24"/>
      <c r="C215" s="5"/>
      <c r="D215" s="5"/>
      <c r="E215" s="5"/>
    </row>
    <row r="216" spans="1:5" ht="15.75">
      <c r="A216" s="5"/>
      <c r="B216" s="24"/>
      <c r="C216" s="5"/>
      <c r="D216" s="5"/>
      <c r="E216" s="5"/>
    </row>
    <row r="217" spans="1:5" ht="15.75">
      <c r="A217" s="5"/>
      <c r="B217" s="24"/>
      <c r="C217" s="5"/>
      <c r="D217" s="5"/>
      <c r="E217" s="5"/>
    </row>
    <row r="218" spans="1:5" ht="15.75">
      <c r="A218" s="5"/>
      <c r="B218" s="24"/>
      <c r="C218" s="5"/>
      <c r="D218" s="5"/>
      <c r="E218" s="5"/>
    </row>
    <row r="219" spans="1:5" ht="15.75">
      <c r="A219" s="5"/>
      <c r="B219" s="24"/>
      <c r="C219" s="5"/>
      <c r="D219" s="5"/>
      <c r="E219" s="5"/>
    </row>
    <row r="220" spans="1:5" ht="15.75">
      <c r="A220" s="5"/>
      <c r="B220" s="24"/>
      <c r="C220" s="5"/>
      <c r="D220" s="5"/>
      <c r="E220" s="5"/>
    </row>
    <row r="221" spans="1:5" ht="15.75">
      <c r="A221" s="5"/>
      <c r="B221" s="24"/>
      <c r="C221" s="5"/>
      <c r="D221" s="5"/>
      <c r="E221" s="5"/>
    </row>
    <row r="222" spans="1:5" ht="15.75">
      <c r="A222" s="5"/>
      <c r="B222" s="24"/>
      <c r="C222" s="5"/>
      <c r="D222" s="5"/>
      <c r="E222" s="5"/>
    </row>
    <row r="223" spans="1:5" ht="15.75">
      <c r="A223" s="5"/>
      <c r="B223" s="24"/>
      <c r="C223" s="5"/>
      <c r="D223" s="5"/>
      <c r="E223" s="5"/>
    </row>
  </sheetData>
  <sheetProtection/>
  <mergeCells count="20">
    <mergeCell ref="D9:I9"/>
    <mergeCell ref="D10:I10"/>
    <mergeCell ref="D12:I12"/>
    <mergeCell ref="C182:F182"/>
    <mergeCell ref="D1:I1"/>
    <mergeCell ref="D2:I2"/>
    <mergeCell ref="D3:I3"/>
    <mergeCell ref="D4:I4"/>
    <mergeCell ref="D5:I5"/>
    <mergeCell ref="D11:I11"/>
    <mergeCell ref="D6:I6"/>
    <mergeCell ref="D7:I7"/>
    <mergeCell ref="B18:B19"/>
    <mergeCell ref="C18:C19"/>
    <mergeCell ref="E18:H18"/>
    <mergeCell ref="C181:I181"/>
    <mergeCell ref="I18:I19"/>
    <mergeCell ref="D13:I13"/>
    <mergeCell ref="D14:I14"/>
    <mergeCell ref="C16:I16"/>
  </mergeCells>
  <printOptions/>
  <pageMargins left="0.5905511811023623" right="0.3937007874015748" top="0.5905511811023623" bottom="0.5905511811023623" header="0.2755905511811024" footer="0.2362204724409449"/>
  <pageSetup fitToHeight="0" horizontalDpi="600" verticalDpi="600" orientation="portrait" paperSize="9" r:id="rId1"/>
  <headerFooter alignWithMargins="0">
    <oddFooter>&amp;CСтраница&amp;P</oddFooter>
  </headerFooter>
  <rowBreaks count="1" manualBreakCount="1">
    <brk id="147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H96"/>
  <sheetViews>
    <sheetView zoomScale="75" zoomScaleNormal="75" zoomScalePageLayoutView="0" workbookViewId="0" topLeftCell="B34">
      <selection activeCell="D15" sqref="D15"/>
    </sheetView>
  </sheetViews>
  <sheetFormatPr defaultColWidth="9.00390625" defaultRowHeight="12.75"/>
  <cols>
    <col min="1" max="1" width="2.125" style="8" hidden="1" customWidth="1"/>
    <col min="2" max="2" width="4.375" style="8" customWidth="1"/>
    <col min="3" max="3" width="45.125" style="15" customWidth="1"/>
    <col min="4" max="4" width="9.00390625" style="7" customWidth="1"/>
    <col min="5" max="5" width="9.875" style="5" customWidth="1"/>
    <col min="6" max="6" width="18.125" style="5" customWidth="1"/>
    <col min="7" max="7" width="9.125" style="5" customWidth="1"/>
    <col min="8" max="8" width="17.00390625" style="5" bestFit="1" customWidth="1"/>
    <col min="9" max="16384" width="9.125" style="5" customWidth="1"/>
  </cols>
  <sheetData>
    <row r="1" spans="4:6" ht="18.75">
      <c r="D1" s="60" t="s">
        <v>235</v>
      </c>
      <c r="E1" s="60"/>
      <c r="F1" s="60"/>
    </row>
    <row r="2" spans="4:6" ht="18.75">
      <c r="D2" s="60" t="s">
        <v>116</v>
      </c>
      <c r="E2" s="60"/>
      <c r="F2" s="60"/>
    </row>
    <row r="3" spans="4:6" ht="18.75">
      <c r="D3" s="60" t="s">
        <v>117</v>
      </c>
      <c r="E3" s="60"/>
      <c r="F3" s="60"/>
    </row>
    <row r="4" spans="4:6" ht="18.75">
      <c r="D4" s="60" t="s">
        <v>195</v>
      </c>
      <c r="E4" s="60"/>
      <c r="F4" s="60"/>
    </row>
    <row r="5" spans="4:6" ht="18.75">
      <c r="D5" s="60" t="s">
        <v>245</v>
      </c>
      <c r="E5" s="60"/>
      <c r="F5" s="60"/>
    </row>
    <row r="6" spans="1:6" s="35" customFormat="1" ht="18.75">
      <c r="A6" s="33"/>
      <c r="B6" s="33"/>
      <c r="C6" s="34"/>
      <c r="D6" s="60" t="s">
        <v>218</v>
      </c>
      <c r="E6" s="60"/>
      <c r="F6" s="60"/>
    </row>
    <row r="7" spans="1:6" s="35" customFormat="1" ht="18.75">
      <c r="A7" s="33"/>
      <c r="B7" s="33"/>
      <c r="C7" s="34"/>
      <c r="D7" s="60" t="s">
        <v>116</v>
      </c>
      <c r="E7" s="60"/>
      <c r="F7" s="60"/>
    </row>
    <row r="8" spans="1:6" s="35" customFormat="1" ht="18.75">
      <c r="A8" s="33"/>
      <c r="B8" s="33"/>
      <c r="C8" s="34"/>
      <c r="D8" s="60" t="s">
        <v>117</v>
      </c>
      <c r="E8" s="60"/>
      <c r="F8" s="60"/>
    </row>
    <row r="9" spans="1:6" s="35" customFormat="1" ht="18.75">
      <c r="A9" s="33"/>
      <c r="B9" s="33"/>
      <c r="C9" s="34"/>
      <c r="D9" s="60" t="s">
        <v>118</v>
      </c>
      <c r="E9" s="60"/>
      <c r="F9" s="60"/>
    </row>
    <row r="10" spans="1:6" s="35" customFormat="1" ht="18.75">
      <c r="A10" s="33"/>
      <c r="B10" s="33"/>
      <c r="C10" s="34"/>
      <c r="D10" s="60" t="s">
        <v>189</v>
      </c>
      <c r="E10" s="60"/>
      <c r="F10" s="60"/>
    </row>
    <row r="11" spans="1:6" s="35" customFormat="1" ht="18.75">
      <c r="A11" s="33"/>
      <c r="B11" s="33"/>
      <c r="C11" s="34"/>
      <c r="D11" s="60" t="s">
        <v>196</v>
      </c>
      <c r="E11" s="60"/>
      <c r="F11" s="60"/>
    </row>
    <row r="12" spans="1:6" s="35" customFormat="1" ht="18.75">
      <c r="A12" s="33"/>
      <c r="B12" s="33"/>
      <c r="C12" s="34"/>
      <c r="D12" s="60" t="s">
        <v>117</v>
      </c>
      <c r="E12" s="60"/>
      <c r="F12" s="60"/>
    </row>
    <row r="13" spans="1:6" s="35" customFormat="1" ht="18.75">
      <c r="A13" s="33"/>
      <c r="B13" s="33"/>
      <c r="C13" s="34"/>
      <c r="D13" s="60" t="s">
        <v>195</v>
      </c>
      <c r="E13" s="60"/>
      <c r="F13" s="60"/>
    </row>
    <row r="14" spans="1:6" s="35" customFormat="1" ht="18.75" customHeight="1">
      <c r="A14" s="33"/>
      <c r="B14" s="33"/>
      <c r="C14" s="34"/>
      <c r="D14" s="60" t="s">
        <v>245</v>
      </c>
      <c r="E14" s="60"/>
      <c r="F14" s="60"/>
    </row>
    <row r="15" ht="18.75">
      <c r="D15" s="5"/>
    </row>
    <row r="16" spans="1:6" s="10" customFormat="1" ht="53.25" customHeight="1">
      <c r="A16" s="9"/>
      <c r="B16" s="9"/>
      <c r="C16" s="61" t="s">
        <v>220</v>
      </c>
      <c r="D16" s="61"/>
      <c r="E16" s="61"/>
      <c r="F16" s="61"/>
    </row>
    <row r="17" spans="1:6" s="10" customFormat="1" ht="18.75">
      <c r="A17" s="9"/>
      <c r="B17" s="9"/>
      <c r="C17" s="37"/>
      <c r="D17" s="36"/>
      <c r="E17" s="36"/>
      <c r="F17" s="38" t="s">
        <v>176</v>
      </c>
    </row>
    <row r="18" spans="2:6" ht="18.75">
      <c r="B18" s="53" t="s">
        <v>52</v>
      </c>
      <c r="C18" s="53" t="s">
        <v>50</v>
      </c>
      <c r="D18" s="55" t="s">
        <v>84</v>
      </c>
      <c r="E18" s="56"/>
      <c r="F18" s="59" t="s">
        <v>177</v>
      </c>
    </row>
    <row r="19" spans="2:6" ht="37.5">
      <c r="B19" s="54"/>
      <c r="C19" s="54"/>
      <c r="D19" s="11" t="s">
        <v>80</v>
      </c>
      <c r="E19" s="11" t="s">
        <v>81</v>
      </c>
      <c r="F19" s="59"/>
    </row>
    <row r="20" spans="2:6" ht="18.75">
      <c r="B20" s="17">
        <v>1</v>
      </c>
      <c r="C20" s="17">
        <v>2</v>
      </c>
      <c r="D20" s="11">
        <v>3</v>
      </c>
      <c r="E20" s="11">
        <v>4</v>
      </c>
      <c r="F20" s="14" t="s">
        <v>223</v>
      </c>
    </row>
    <row r="21" spans="2:6" ht="31.5" customHeight="1">
      <c r="B21" s="18"/>
      <c r="C21" s="16" t="s">
        <v>55</v>
      </c>
      <c r="D21" s="29"/>
      <c r="E21" s="29"/>
      <c r="F21" s="23">
        <f>F22+F30+F32+F36+F39+F42+F44+F47+F49+F51</f>
        <v>16181135.37</v>
      </c>
    </row>
    <row r="22" spans="2:6" ht="30.75" customHeight="1">
      <c r="B22" s="3" t="s">
        <v>62</v>
      </c>
      <c r="C22" s="3" t="s">
        <v>63</v>
      </c>
      <c r="D22" s="42" t="s">
        <v>64</v>
      </c>
      <c r="E22" s="42" t="s">
        <v>86</v>
      </c>
      <c r="F22" s="23">
        <f>F23+F25+F26+F27+F28+F29+F24</f>
        <v>4278450</v>
      </c>
    </row>
    <row r="23" spans="2:6" ht="75">
      <c r="B23" s="19"/>
      <c r="C23" s="2" t="s">
        <v>61</v>
      </c>
      <c r="D23" s="4" t="s">
        <v>64</v>
      </c>
      <c r="E23" s="4" t="s">
        <v>38</v>
      </c>
      <c r="F23" s="22">
        <f>'№4'!I36</f>
        <v>564607</v>
      </c>
    </row>
    <row r="24" spans="2:6" ht="97.5" customHeight="1">
      <c r="B24" s="19"/>
      <c r="C24" s="2" t="s">
        <v>232</v>
      </c>
      <c r="D24" s="4" t="s">
        <v>64</v>
      </c>
      <c r="E24" s="4" t="s">
        <v>65</v>
      </c>
      <c r="F24" s="22">
        <f>'№4'!I24</f>
        <v>1000</v>
      </c>
    </row>
    <row r="25" spans="2:6" ht="112.5">
      <c r="B25" s="19"/>
      <c r="C25" s="2" t="s">
        <v>236</v>
      </c>
      <c r="D25" s="4" t="s">
        <v>64</v>
      </c>
      <c r="E25" s="4" t="s">
        <v>33</v>
      </c>
      <c r="F25" s="22">
        <f>'№4'!I41</f>
        <v>3126293</v>
      </c>
    </row>
    <row r="26" spans="2:6" ht="78.75" customHeight="1">
      <c r="B26" s="19"/>
      <c r="C26" s="2" t="s">
        <v>207</v>
      </c>
      <c r="D26" s="4" t="s">
        <v>64</v>
      </c>
      <c r="E26" s="4" t="s">
        <v>200</v>
      </c>
      <c r="F26" s="22">
        <f>'№4'!I29</f>
        <v>1050</v>
      </c>
    </row>
    <row r="27" spans="2:6" ht="37.5">
      <c r="B27" s="19"/>
      <c r="C27" s="2" t="s">
        <v>127</v>
      </c>
      <c r="D27" s="4" t="s">
        <v>64</v>
      </c>
      <c r="E27" s="4" t="s">
        <v>75</v>
      </c>
      <c r="F27" s="22">
        <f>'№4'!I51</f>
        <v>411000</v>
      </c>
    </row>
    <row r="28" spans="2:6" ht="18.75">
      <c r="B28" s="19"/>
      <c r="C28" s="2" t="s">
        <v>43</v>
      </c>
      <c r="D28" s="4" t="s">
        <v>64</v>
      </c>
      <c r="E28" s="4" t="s">
        <v>48</v>
      </c>
      <c r="F28" s="22">
        <f>'№4'!I57</f>
        <v>30000</v>
      </c>
    </row>
    <row r="29" spans="2:6" ht="37.5">
      <c r="B29" s="19"/>
      <c r="C29" s="2" t="s">
        <v>66</v>
      </c>
      <c r="D29" s="4" t="s">
        <v>64</v>
      </c>
      <c r="E29" s="4" t="s">
        <v>44</v>
      </c>
      <c r="F29" s="22">
        <f>'№4'!I62</f>
        <v>144500</v>
      </c>
    </row>
    <row r="30" spans="2:6" ht="33" customHeight="1">
      <c r="B30" s="41" t="s">
        <v>37</v>
      </c>
      <c r="C30" s="48" t="s">
        <v>69</v>
      </c>
      <c r="D30" s="42" t="s">
        <v>38</v>
      </c>
      <c r="E30" s="42" t="s">
        <v>86</v>
      </c>
      <c r="F30" s="23">
        <f>F31</f>
        <v>361270</v>
      </c>
    </row>
    <row r="31" spans="2:6" ht="37.5">
      <c r="B31" s="19"/>
      <c r="C31" s="2" t="s">
        <v>68</v>
      </c>
      <c r="D31" s="4" t="s">
        <v>38</v>
      </c>
      <c r="E31" s="4" t="s">
        <v>65</v>
      </c>
      <c r="F31" s="22">
        <f>'№4'!I75</f>
        <v>361270</v>
      </c>
    </row>
    <row r="32" spans="2:6" ht="42" customHeight="1">
      <c r="B32" s="48" t="s">
        <v>56</v>
      </c>
      <c r="C32" s="48" t="s">
        <v>40</v>
      </c>
      <c r="D32" s="42" t="s">
        <v>65</v>
      </c>
      <c r="E32" s="42" t="s">
        <v>86</v>
      </c>
      <c r="F32" s="23">
        <f>F33+F34+F35</f>
        <v>62500</v>
      </c>
    </row>
    <row r="33" spans="2:6" ht="78" customHeight="1">
      <c r="B33" s="19"/>
      <c r="C33" s="2" t="s">
        <v>60</v>
      </c>
      <c r="D33" s="4" t="s">
        <v>65</v>
      </c>
      <c r="E33" s="4" t="s">
        <v>34</v>
      </c>
      <c r="F33" s="22">
        <f>'№4'!I84</f>
        <v>25000</v>
      </c>
    </row>
    <row r="34" spans="2:6" ht="26.25" customHeight="1">
      <c r="B34" s="19"/>
      <c r="C34" s="2" t="s">
        <v>76</v>
      </c>
      <c r="D34" s="4" t="s">
        <v>65</v>
      </c>
      <c r="E34" s="4" t="s">
        <v>41</v>
      </c>
      <c r="F34" s="22">
        <f>'№4'!I89</f>
        <v>25000</v>
      </c>
    </row>
    <row r="35" spans="2:6" ht="56.25">
      <c r="B35" s="19"/>
      <c r="C35" s="2" t="s">
        <v>22</v>
      </c>
      <c r="D35" s="4" t="s">
        <v>65</v>
      </c>
      <c r="E35" s="4" t="s">
        <v>85</v>
      </c>
      <c r="F35" s="22">
        <f>'№4'!I94</f>
        <v>12500</v>
      </c>
    </row>
    <row r="36" spans="2:8" ht="28.5" customHeight="1">
      <c r="B36" s="41" t="s">
        <v>57</v>
      </c>
      <c r="C36" s="48" t="s">
        <v>32</v>
      </c>
      <c r="D36" s="42" t="s">
        <v>33</v>
      </c>
      <c r="E36" s="42" t="s">
        <v>86</v>
      </c>
      <c r="F36" s="23">
        <f>F37+F38</f>
        <v>2494436</v>
      </c>
      <c r="H36" s="13"/>
    </row>
    <row r="37" spans="2:8" ht="37.5">
      <c r="B37" s="19"/>
      <c r="C37" s="2" t="s">
        <v>143</v>
      </c>
      <c r="D37" s="4" t="s">
        <v>33</v>
      </c>
      <c r="E37" s="4" t="s">
        <v>34</v>
      </c>
      <c r="F37" s="22">
        <f>'№4'!I105</f>
        <v>2189700</v>
      </c>
      <c r="H37" s="13"/>
    </row>
    <row r="38" spans="2:8" ht="37.5">
      <c r="B38" s="19"/>
      <c r="C38" s="2" t="s">
        <v>47</v>
      </c>
      <c r="D38" s="4" t="s">
        <v>33</v>
      </c>
      <c r="E38" s="4" t="s">
        <v>46</v>
      </c>
      <c r="F38" s="22">
        <f>'№4'!I114</f>
        <v>304736</v>
      </c>
      <c r="H38" s="13"/>
    </row>
    <row r="39" spans="2:6" ht="37.5">
      <c r="B39" s="48" t="s">
        <v>45</v>
      </c>
      <c r="C39" s="48" t="s">
        <v>35</v>
      </c>
      <c r="D39" s="42" t="s">
        <v>36</v>
      </c>
      <c r="E39" s="42" t="s">
        <v>86</v>
      </c>
      <c r="F39" s="23">
        <f>F40+F41</f>
        <v>1250969.3699999999</v>
      </c>
    </row>
    <row r="40" spans="2:6" ht="18.75">
      <c r="B40" s="19"/>
      <c r="C40" s="2" t="s">
        <v>150</v>
      </c>
      <c r="D40" s="4" t="s">
        <v>36</v>
      </c>
      <c r="E40" s="4" t="s">
        <v>38</v>
      </c>
      <c r="F40" s="22">
        <f>'№4'!I123</f>
        <v>323740.44999999995</v>
      </c>
    </row>
    <row r="41" spans="2:6" ht="18.75">
      <c r="B41" s="48"/>
      <c r="C41" s="2" t="s">
        <v>160</v>
      </c>
      <c r="D41" s="4" t="s">
        <v>36</v>
      </c>
      <c r="E41" s="4" t="s">
        <v>65</v>
      </c>
      <c r="F41" s="22">
        <f>'№4'!I133</f>
        <v>927228.9199999999</v>
      </c>
    </row>
    <row r="42" spans="2:6" ht="28.5" customHeight="1">
      <c r="B42" s="48" t="s">
        <v>58</v>
      </c>
      <c r="C42" s="48" t="s">
        <v>49</v>
      </c>
      <c r="D42" s="42" t="s">
        <v>75</v>
      </c>
      <c r="E42" s="42" t="s">
        <v>86</v>
      </c>
      <c r="F42" s="23">
        <f>F43</f>
        <v>55000</v>
      </c>
    </row>
    <row r="43" spans="2:6" ht="37.5">
      <c r="B43" s="48"/>
      <c r="C43" s="50" t="s">
        <v>190</v>
      </c>
      <c r="D43" s="4" t="s">
        <v>75</v>
      </c>
      <c r="E43" s="4" t="s">
        <v>75</v>
      </c>
      <c r="F43" s="22">
        <f>'№4'!I141</f>
        <v>55000</v>
      </c>
    </row>
    <row r="44" spans="1:6" s="10" customFormat="1" ht="31.5" customHeight="1">
      <c r="A44" s="9"/>
      <c r="B44" s="48" t="s">
        <v>59</v>
      </c>
      <c r="C44" s="48" t="s">
        <v>87</v>
      </c>
      <c r="D44" s="42" t="s">
        <v>70</v>
      </c>
      <c r="E44" s="42" t="s">
        <v>86</v>
      </c>
      <c r="F44" s="23">
        <f>F45+F46</f>
        <v>7464310</v>
      </c>
    </row>
    <row r="45" spans="1:6" s="10" customFormat="1" ht="18.75">
      <c r="A45" s="9"/>
      <c r="B45" s="19"/>
      <c r="C45" s="2" t="s">
        <v>71</v>
      </c>
      <c r="D45" s="4" t="s">
        <v>70</v>
      </c>
      <c r="E45" s="4" t="s">
        <v>64</v>
      </c>
      <c r="F45" s="22">
        <f>'№4'!I149</f>
        <v>7414310</v>
      </c>
    </row>
    <row r="46" spans="2:6" ht="37.5">
      <c r="B46" s="19"/>
      <c r="C46" s="2" t="s">
        <v>74</v>
      </c>
      <c r="D46" s="4" t="s">
        <v>70</v>
      </c>
      <c r="E46" s="4" t="s">
        <v>33</v>
      </c>
      <c r="F46" s="22">
        <f>'№4'!I157</f>
        <v>50000</v>
      </c>
    </row>
    <row r="47" spans="2:6" ht="28.5" customHeight="1">
      <c r="B47" s="48" t="s">
        <v>77</v>
      </c>
      <c r="C47" s="48" t="s">
        <v>72</v>
      </c>
      <c r="D47" s="42" t="s">
        <v>41</v>
      </c>
      <c r="E47" s="42" t="s">
        <v>86</v>
      </c>
      <c r="F47" s="23">
        <f>F48</f>
        <v>15600</v>
      </c>
    </row>
    <row r="48" spans="2:6" ht="18.75">
      <c r="B48" s="19"/>
      <c r="C48" s="2" t="s">
        <v>73</v>
      </c>
      <c r="D48" s="4" t="s">
        <v>41</v>
      </c>
      <c r="E48" s="4" t="s">
        <v>65</v>
      </c>
      <c r="F48" s="22">
        <f>'№4'!I163</f>
        <v>15600</v>
      </c>
    </row>
    <row r="49" spans="2:6" ht="30.75" customHeight="1">
      <c r="B49" s="48" t="s">
        <v>78</v>
      </c>
      <c r="C49" s="48" t="s">
        <v>30</v>
      </c>
      <c r="D49" s="42" t="s">
        <v>48</v>
      </c>
      <c r="E49" s="42" t="s">
        <v>86</v>
      </c>
      <c r="F49" s="23">
        <f>F50</f>
        <v>100000</v>
      </c>
    </row>
    <row r="50" spans="2:6" ht="18.75">
      <c r="B50" s="20"/>
      <c r="C50" s="2" t="s">
        <v>39</v>
      </c>
      <c r="D50" s="4" t="s">
        <v>48</v>
      </c>
      <c r="E50" s="4" t="s">
        <v>64</v>
      </c>
      <c r="F50" s="22">
        <f>'№4'!I169</f>
        <v>100000</v>
      </c>
    </row>
    <row r="51" spans="2:6" ht="37.5">
      <c r="B51" s="48" t="s">
        <v>79</v>
      </c>
      <c r="C51" s="48" t="s">
        <v>175</v>
      </c>
      <c r="D51" s="42" t="s">
        <v>46</v>
      </c>
      <c r="E51" s="42" t="s">
        <v>86</v>
      </c>
      <c r="F51" s="23">
        <f>F52</f>
        <v>98600</v>
      </c>
    </row>
    <row r="52" spans="2:6" ht="37.5">
      <c r="B52" s="20"/>
      <c r="C52" s="2" t="s">
        <v>173</v>
      </c>
      <c r="D52" s="4" t="s">
        <v>46</v>
      </c>
      <c r="E52" s="4" t="s">
        <v>33</v>
      </c>
      <c r="F52" s="22">
        <f>'№4'!I175</f>
        <v>98600</v>
      </c>
    </row>
    <row r="53" spans="2:7" ht="18.75">
      <c r="B53" s="39"/>
      <c r="C53" s="39"/>
      <c r="D53" s="31"/>
      <c r="E53" s="31"/>
      <c r="F53" s="31"/>
      <c r="G53" s="31"/>
    </row>
    <row r="54" spans="2:7" ht="18.75">
      <c r="B54" s="31"/>
      <c r="C54" s="58" t="s">
        <v>193</v>
      </c>
      <c r="D54" s="58"/>
      <c r="E54" s="58"/>
      <c r="F54" s="58"/>
      <c r="G54" s="31"/>
    </row>
    <row r="55" spans="2:6" ht="18.75">
      <c r="B55" s="25"/>
      <c r="C55" s="58" t="s">
        <v>117</v>
      </c>
      <c r="D55" s="58"/>
      <c r="E55" s="58"/>
      <c r="F55" s="45"/>
    </row>
    <row r="56" spans="2:6" ht="18.75">
      <c r="B56" s="26"/>
      <c r="C56" s="32" t="s">
        <v>118</v>
      </c>
      <c r="D56" s="46"/>
      <c r="E56" s="47"/>
      <c r="F56" s="49" t="s">
        <v>194</v>
      </c>
    </row>
    <row r="57" spans="2:6" ht="18.75">
      <c r="B57" s="26"/>
      <c r="D57" s="28"/>
      <c r="E57" s="21"/>
      <c r="F57" s="21"/>
    </row>
    <row r="58" ht="18.75">
      <c r="B58" s="24"/>
    </row>
    <row r="59" ht="18.75">
      <c r="B59" s="24"/>
    </row>
    <row r="60" ht="18.75">
      <c r="B60" s="24"/>
    </row>
    <row r="61" ht="18.75">
      <c r="B61" s="24"/>
    </row>
    <row r="62" ht="18.75">
      <c r="B62" s="24"/>
    </row>
    <row r="63" ht="18.75">
      <c r="B63" s="24"/>
    </row>
    <row r="64" ht="18.75">
      <c r="B64" s="24"/>
    </row>
    <row r="65" ht="18.75">
      <c r="B65" s="24"/>
    </row>
    <row r="66" ht="18.75">
      <c r="B66" s="24"/>
    </row>
    <row r="67" ht="18.75">
      <c r="B67" s="24"/>
    </row>
    <row r="68" ht="18.75">
      <c r="B68" s="24"/>
    </row>
    <row r="69" ht="18.75">
      <c r="B69" s="24"/>
    </row>
    <row r="70" ht="18.75">
      <c r="B70" s="24"/>
    </row>
    <row r="71" ht="18.75">
      <c r="B71" s="24"/>
    </row>
    <row r="72" ht="18.75">
      <c r="B72" s="24"/>
    </row>
    <row r="73" ht="18.75">
      <c r="B73" s="24"/>
    </row>
    <row r="74" ht="18.75">
      <c r="B74" s="24"/>
    </row>
    <row r="75" ht="18.75">
      <c r="B75" s="24"/>
    </row>
    <row r="76" ht="18.75">
      <c r="B76" s="24"/>
    </row>
    <row r="77" ht="18.75">
      <c r="B77" s="24"/>
    </row>
    <row r="78" ht="18.75">
      <c r="B78" s="24"/>
    </row>
    <row r="79" ht="18.75">
      <c r="B79" s="24"/>
    </row>
    <row r="80" ht="18.75">
      <c r="B80" s="24"/>
    </row>
    <row r="81" ht="18.75">
      <c r="B81" s="24"/>
    </row>
    <row r="82" ht="18.75">
      <c r="B82" s="24"/>
    </row>
    <row r="83" ht="18.75">
      <c r="B83" s="24"/>
    </row>
    <row r="84" ht="18.75">
      <c r="B84" s="24"/>
    </row>
    <row r="85" ht="18.75">
      <c r="B85" s="24"/>
    </row>
    <row r="86" ht="18.75">
      <c r="B86" s="24"/>
    </row>
    <row r="87" ht="18.75">
      <c r="B87" s="24"/>
    </row>
    <row r="88" ht="18.75">
      <c r="B88" s="24"/>
    </row>
    <row r="89" ht="18.75">
      <c r="B89" s="24"/>
    </row>
    <row r="90" ht="18.75">
      <c r="B90" s="24"/>
    </row>
    <row r="91" ht="18.75">
      <c r="B91" s="24"/>
    </row>
    <row r="92" ht="18.75">
      <c r="B92" s="24"/>
    </row>
    <row r="93" ht="18.75">
      <c r="B93" s="24"/>
    </row>
    <row r="94" ht="18.75">
      <c r="B94" s="24"/>
    </row>
    <row r="95" ht="18.75">
      <c r="B95" s="24"/>
    </row>
    <row r="96" ht="18.75">
      <c r="B96" s="24"/>
    </row>
  </sheetData>
  <sheetProtection/>
  <mergeCells count="21">
    <mergeCell ref="C54:F54"/>
    <mergeCell ref="C55:E55"/>
    <mergeCell ref="C16:F16"/>
    <mergeCell ref="B18:B19"/>
    <mergeCell ref="C18:C19"/>
    <mergeCell ref="D18:E18"/>
    <mergeCell ref="F18:F19"/>
    <mergeCell ref="D1:F1"/>
    <mergeCell ref="D2:F2"/>
    <mergeCell ref="D3:F3"/>
    <mergeCell ref="D4:F4"/>
    <mergeCell ref="D11:F11"/>
    <mergeCell ref="D12:F12"/>
    <mergeCell ref="D14:F14"/>
    <mergeCell ref="D5:F5"/>
    <mergeCell ref="D6:F6"/>
    <mergeCell ref="D7:F7"/>
    <mergeCell ref="D8:F8"/>
    <mergeCell ref="D9:F9"/>
    <mergeCell ref="D10:F10"/>
    <mergeCell ref="D13:F13"/>
  </mergeCells>
  <printOptions/>
  <pageMargins left="0.5905511811023623" right="0.3937007874015748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5"/>
  <sheetViews>
    <sheetView tabSelected="1" zoomScale="75" zoomScaleNormal="75" zoomScalePageLayoutView="0" workbookViewId="0" topLeftCell="B1">
      <selection activeCell="C15" sqref="C15:F15"/>
    </sheetView>
  </sheetViews>
  <sheetFormatPr defaultColWidth="9.00390625" defaultRowHeight="12.75"/>
  <cols>
    <col min="1" max="1" width="2.125" style="8" hidden="1" customWidth="1"/>
    <col min="2" max="2" width="4.375" style="8" customWidth="1"/>
    <col min="3" max="3" width="43.625" style="15" customWidth="1"/>
    <col min="4" max="4" width="12.375" style="5" customWidth="1"/>
    <col min="5" max="5" width="7.625" style="5" customWidth="1"/>
    <col min="6" max="6" width="16.875" style="5" customWidth="1"/>
    <col min="7" max="7" width="9.125" style="5" customWidth="1"/>
    <col min="8" max="8" width="17.00390625" style="5" bestFit="1" customWidth="1"/>
    <col min="9" max="16384" width="9.125" style="5" customWidth="1"/>
  </cols>
  <sheetData>
    <row r="1" spans="4:6" ht="18.75">
      <c r="D1" s="60" t="s">
        <v>243</v>
      </c>
      <c r="E1" s="60"/>
      <c r="F1" s="60"/>
    </row>
    <row r="2" spans="4:6" ht="18.75">
      <c r="D2" s="60" t="s">
        <v>116</v>
      </c>
      <c r="E2" s="60"/>
      <c r="F2" s="60"/>
    </row>
    <row r="3" spans="4:6" ht="18.75">
      <c r="D3" s="60" t="s">
        <v>117</v>
      </c>
      <c r="E3" s="60"/>
      <c r="F3" s="60"/>
    </row>
    <row r="4" spans="4:6" ht="18.75">
      <c r="D4" s="60" t="s">
        <v>195</v>
      </c>
      <c r="E4" s="60"/>
      <c r="F4" s="60"/>
    </row>
    <row r="5" spans="4:6" ht="18.75" customHeight="1">
      <c r="D5" s="60" t="s">
        <v>245</v>
      </c>
      <c r="E5" s="60"/>
      <c r="F5" s="60"/>
    </row>
    <row r="6" spans="1:6" s="35" customFormat="1" ht="18.75">
      <c r="A6" s="33"/>
      <c r="B6" s="33"/>
      <c r="C6" s="34"/>
      <c r="D6" s="60" t="s">
        <v>219</v>
      </c>
      <c r="E6" s="60"/>
      <c r="F6" s="60"/>
    </row>
    <row r="7" spans="1:6" s="35" customFormat="1" ht="18.75">
      <c r="A7" s="33"/>
      <c r="B7" s="33"/>
      <c r="C7" s="34"/>
      <c r="D7" s="60" t="s">
        <v>116</v>
      </c>
      <c r="E7" s="60"/>
      <c r="F7" s="60"/>
    </row>
    <row r="8" spans="1:6" s="35" customFormat="1" ht="18.75">
      <c r="A8" s="33"/>
      <c r="B8" s="33"/>
      <c r="C8" s="34"/>
      <c r="D8" s="60" t="s">
        <v>117</v>
      </c>
      <c r="E8" s="60"/>
      <c r="F8" s="60"/>
    </row>
    <row r="9" spans="1:6" s="35" customFormat="1" ht="18.75">
      <c r="A9" s="33"/>
      <c r="B9" s="33"/>
      <c r="C9" s="34"/>
      <c r="D9" s="60" t="s">
        <v>118</v>
      </c>
      <c r="E9" s="60"/>
      <c r="F9" s="60"/>
    </row>
    <row r="10" spans="1:6" s="35" customFormat="1" ht="18.75">
      <c r="A10" s="33"/>
      <c r="B10" s="33"/>
      <c r="C10" s="34"/>
      <c r="D10" s="60" t="s">
        <v>189</v>
      </c>
      <c r="E10" s="60"/>
      <c r="F10" s="60"/>
    </row>
    <row r="11" spans="1:6" s="35" customFormat="1" ht="18.75">
      <c r="A11" s="33"/>
      <c r="B11" s="33"/>
      <c r="C11" s="34"/>
      <c r="D11" s="60" t="s">
        <v>196</v>
      </c>
      <c r="E11" s="60"/>
      <c r="F11" s="60"/>
    </row>
    <row r="12" spans="1:6" s="35" customFormat="1" ht="18.75">
      <c r="A12" s="33"/>
      <c r="B12" s="33"/>
      <c r="C12" s="34"/>
      <c r="D12" s="60" t="s">
        <v>117</v>
      </c>
      <c r="E12" s="60"/>
      <c r="F12" s="60"/>
    </row>
    <row r="13" spans="1:6" s="35" customFormat="1" ht="18.75">
      <c r="A13" s="33"/>
      <c r="B13" s="33"/>
      <c r="C13" s="34"/>
      <c r="D13" s="60" t="s">
        <v>195</v>
      </c>
      <c r="E13" s="60"/>
      <c r="F13" s="60"/>
    </row>
    <row r="14" spans="1:6" s="35" customFormat="1" ht="18.75" customHeight="1">
      <c r="A14" s="33"/>
      <c r="B14" s="33"/>
      <c r="C14" s="34"/>
      <c r="D14" s="60" t="s">
        <v>244</v>
      </c>
      <c r="E14" s="60"/>
      <c r="F14" s="60"/>
    </row>
    <row r="15" spans="1:6" s="10" customFormat="1" ht="101.25" customHeight="1">
      <c r="A15" s="9"/>
      <c r="B15" s="9"/>
      <c r="C15" s="61" t="s">
        <v>221</v>
      </c>
      <c r="D15" s="61"/>
      <c r="E15" s="61"/>
      <c r="F15" s="61"/>
    </row>
    <row r="16" spans="1:6" s="10" customFormat="1" ht="18.75">
      <c r="A16" s="9"/>
      <c r="B16" s="9"/>
      <c r="C16" s="37"/>
      <c r="D16" s="36"/>
      <c r="E16" s="36"/>
      <c r="F16" s="38" t="s">
        <v>176</v>
      </c>
    </row>
    <row r="17" spans="2:6" ht="18.75">
      <c r="B17" s="53" t="s">
        <v>52</v>
      </c>
      <c r="C17" s="53" t="s">
        <v>50</v>
      </c>
      <c r="D17" s="55" t="s">
        <v>84</v>
      </c>
      <c r="E17" s="57"/>
      <c r="F17" s="59" t="s">
        <v>177</v>
      </c>
    </row>
    <row r="18" spans="2:6" ht="56.25">
      <c r="B18" s="54"/>
      <c r="C18" s="54"/>
      <c r="D18" s="12" t="s">
        <v>82</v>
      </c>
      <c r="E18" s="12" t="s">
        <v>83</v>
      </c>
      <c r="F18" s="59"/>
    </row>
    <row r="19" spans="2:6" ht="18.75">
      <c r="B19" s="17">
        <v>1</v>
      </c>
      <c r="C19" s="17">
        <v>2</v>
      </c>
      <c r="D19" s="12" t="s">
        <v>53</v>
      </c>
      <c r="E19" s="12" t="s">
        <v>54</v>
      </c>
      <c r="F19" s="14" t="s">
        <v>88</v>
      </c>
    </row>
    <row r="20" spans="2:6" ht="18.75">
      <c r="B20" s="18"/>
      <c r="C20" s="16" t="s">
        <v>55</v>
      </c>
      <c r="D20" s="30"/>
      <c r="E20" s="4"/>
      <c r="F20" s="23">
        <f>F25+F29+F51+F55+F67+F81+F87+F91+F97+F103+F107+F117+F121+F21+F74</f>
        <v>16181135.370000001</v>
      </c>
    </row>
    <row r="21" spans="2:6" ht="56.25">
      <c r="B21" s="19" t="s">
        <v>224</v>
      </c>
      <c r="C21" s="2" t="s">
        <v>233</v>
      </c>
      <c r="D21" s="4" t="s">
        <v>229</v>
      </c>
      <c r="E21" s="4"/>
      <c r="F21" s="22">
        <f>F22</f>
        <v>1000</v>
      </c>
    </row>
    <row r="22" spans="2:6" ht="42.75" customHeight="1">
      <c r="B22" s="19"/>
      <c r="C22" s="2" t="s">
        <v>234</v>
      </c>
      <c r="D22" s="4" t="s">
        <v>230</v>
      </c>
      <c r="E22" s="4"/>
      <c r="F22" s="22">
        <f>F23</f>
        <v>1000</v>
      </c>
    </row>
    <row r="23" spans="2:6" ht="41.25" customHeight="1">
      <c r="B23" s="19"/>
      <c r="C23" s="2" t="s">
        <v>89</v>
      </c>
      <c r="D23" s="4" t="s">
        <v>231</v>
      </c>
      <c r="E23" s="4"/>
      <c r="F23" s="22">
        <f>F24</f>
        <v>1000</v>
      </c>
    </row>
    <row r="24" spans="2:6" ht="56.25">
      <c r="B24" s="19"/>
      <c r="C24" s="2" t="s">
        <v>186</v>
      </c>
      <c r="D24" s="4" t="s">
        <v>231</v>
      </c>
      <c r="E24" s="4" t="s">
        <v>182</v>
      </c>
      <c r="F24" s="22">
        <v>1000</v>
      </c>
    </row>
    <row r="25" spans="2:6" ht="37.5">
      <c r="B25" s="19" t="s">
        <v>225</v>
      </c>
      <c r="C25" s="2" t="s">
        <v>113</v>
      </c>
      <c r="D25" s="4" t="s">
        <v>2</v>
      </c>
      <c r="E25" s="4"/>
      <c r="F25" s="22">
        <f>F26</f>
        <v>564607</v>
      </c>
    </row>
    <row r="26" spans="2:6" ht="21.75" customHeight="1">
      <c r="B26" s="19"/>
      <c r="C26" s="2" t="s">
        <v>31</v>
      </c>
      <c r="D26" s="4" t="s">
        <v>3</v>
      </c>
      <c r="E26" s="4"/>
      <c r="F26" s="22">
        <f>F27</f>
        <v>564607</v>
      </c>
    </row>
    <row r="27" spans="2:6" ht="41.25" customHeight="1">
      <c r="B27" s="19"/>
      <c r="C27" s="2" t="s">
        <v>89</v>
      </c>
      <c r="D27" s="4" t="s">
        <v>4</v>
      </c>
      <c r="E27" s="4"/>
      <c r="F27" s="22">
        <f>F28</f>
        <v>564607</v>
      </c>
    </row>
    <row r="28" spans="2:6" ht="140.25" customHeight="1">
      <c r="B28" s="19"/>
      <c r="C28" s="2" t="s">
        <v>185</v>
      </c>
      <c r="D28" s="4" t="s">
        <v>4</v>
      </c>
      <c r="E28" s="4" t="s">
        <v>181</v>
      </c>
      <c r="F28" s="22">
        <v>564607</v>
      </c>
    </row>
    <row r="29" spans="2:6" ht="56.25">
      <c r="B29" s="19" t="s">
        <v>226</v>
      </c>
      <c r="C29" s="2" t="s">
        <v>5</v>
      </c>
      <c r="D29" s="4" t="s">
        <v>6</v>
      </c>
      <c r="E29" s="4"/>
      <c r="F29" s="22">
        <f>F30+F35+F42+F45+F48</f>
        <v>3618663</v>
      </c>
    </row>
    <row r="30" spans="2:6" ht="56.25">
      <c r="B30" s="19"/>
      <c r="C30" s="2" t="s">
        <v>7</v>
      </c>
      <c r="D30" s="4" t="s">
        <v>8</v>
      </c>
      <c r="E30" s="4"/>
      <c r="F30" s="22">
        <f>F31</f>
        <v>3122393</v>
      </c>
    </row>
    <row r="31" spans="2:6" ht="44.25" customHeight="1">
      <c r="B31" s="19"/>
      <c r="C31" s="2" t="s">
        <v>89</v>
      </c>
      <c r="D31" s="4" t="s">
        <v>9</v>
      </c>
      <c r="E31" s="4"/>
      <c r="F31" s="22">
        <f>F32+F33+F34</f>
        <v>3122393</v>
      </c>
    </row>
    <row r="32" spans="2:6" ht="141" customHeight="1">
      <c r="B32" s="19"/>
      <c r="C32" s="2" t="s">
        <v>185</v>
      </c>
      <c r="D32" s="4" t="s">
        <v>9</v>
      </c>
      <c r="E32" s="4" t="s">
        <v>181</v>
      </c>
      <c r="F32" s="22">
        <f>2751893-100000</f>
        <v>2651893</v>
      </c>
    </row>
    <row r="33" spans="2:6" ht="56.25">
      <c r="B33" s="19"/>
      <c r="C33" s="2" t="s">
        <v>186</v>
      </c>
      <c r="D33" s="4" t="s">
        <v>9</v>
      </c>
      <c r="E33" s="4" t="s">
        <v>182</v>
      </c>
      <c r="F33" s="22">
        <f>339500+100000</f>
        <v>439500</v>
      </c>
    </row>
    <row r="34" spans="2:6" ht="18.75">
      <c r="B34" s="19"/>
      <c r="C34" s="2" t="s">
        <v>187</v>
      </c>
      <c r="D34" s="4" t="s">
        <v>9</v>
      </c>
      <c r="E34" s="4" t="s">
        <v>183</v>
      </c>
      <c r="F34" s="22">
        <v>31000</v>
      </c>
    </row>
    <row r="35" spans="2:6" ht="37.5">
      <c r="B35" s="19"/>
      <c r="C35" s="2" t="s">
        <v>10</v>
      </c>
      <c r="D35" s="4" t="s">
        <v>11</v>
      </c>
      <c r="E35" s="4"/>
      <c r="F35" s="22">
        <f>F36+F38+F40</f>
        <v>365170</v>
      </c>
    </row>
    <row r="36" spans="2:6" ht="58.5" customHeight="1">
      <c r="B36" s="19"/>
      <c r="C36" s="2" t="s">
        <v>67</v>
      </c>
      <c r="D36" s="4" t="s">
        <v>130</v>
      </c>
      <c r="E36" s="4"/>
      <c r="F36" s="22">
        <f>F37</f>
        <v>195300</v>
      </c>
    </row>
    <row r="37" spans="2:6" ht="150">
      <c r="B37" s="19"/>
      <c r="C37" s="2" t="s">
        <v>185</v>
      </c>
      <c r="D37" s="4" t="s">
        <v>130</v>
      </c>
      <c r="E37" s="4" t="s">
        <v>181</v>
      </c>
      <c r="F37" s="22">
        <f>192100+3200</f>
        <v>195300</v>
      </c>
    </row>
    <row r="38" spans="2:6" ht="93.75">
      <c r="B38" s="19"/>
      <c r="C38" s="2" t="s">
        <v>126</v>
      </c>
      <c r="D38" s="4" t="s">
        <v>121</v>
      </c>
      <c r="E38" s="4"/>
      <c r="F38" s="22">
        <f>F39</f>
        <v>3900</v>
      </c>
    </row>
    <row r="39" spans="2:6" ht="56.25">
      <c r="B39" s="19"/>
      <c r="C39" s="2" t="s">
        <v>186</v>
      </c>
      <c r="D39" s="4" t="s">
        <v>121</v>
      </c>
      <c r="E39" s="4" t="s">
        <v>182</v>
      </c>
      <c r="F39" s="22">
        <v>3900</v>
      </c>
    </row>
    <row r="40" spans="2:6" ht="59.25" customHeight="1">
      <c r="B40" s="19"/>
      <c r="C40" s="2" t="s">
        <v>67</v>
      </c>
      <c r="D40" s="4" t="s">
        <v>131</v>
      </c>
      <c r="E40" s="4"/>
      <c r="F40" s="22">
        <f>F41</f>
        <v>165970</v>
      </c>
    </row>
    <row r="41" spans="2:6" ht="135" customHeight="1">
      <c r="B41" s="19"/>
      <c r="C41" s="2" t="s">
        <v>185</v>
      </c>
      <c r="D41" s="4" t="s">
        <v>131</v>
      </c>
      <c r="E41" s="4" t="s">
        <v>181</v>
      </c>
      <c r="F41" s="22">
        <f>115970+50000</f>
        <v>165970</v>
      </c>
    </row>
    <row r="42" spans="2:6" ht="37.5">
      <c r="B42" s="19"/>
      <c r="C42" s="2" t="s">
        <v>12</v>
      </c>
      <c r="D42" s="4" t="s">
        <v>13</v>
      </c>
      <c r="E42" s="4"/>
      <c r="F42" s="22">
        <f>F44</f>
        <v>30000</v>
      </c>
    </row>
    <row r="43" spans="2:6" ht="18.75">
      <c r="B43" s="19"/>
      <c r="C43" s="2" t="s">
        <v>114</v>
      </c>
      <c r="D43" s="4" t="s">
        <v>14</v>
      </c>
      <c r="E43" s="4"/>
      <c r="F43" s="22">
        <f>F44</f>
        <v>30000</v>
      </c>
    </row>
    <row r="44" spans="2:6" ht="18.75">
      <c r="B44" s="19"/>
      <c r="C44" s="2" t="s">
        <v>187</v>
      </c>
      <c r="D44" s="4" t="s">
        <v>14</v>
      </c>
      <c r="E44" s="4" t="s">
        <v>183</v>
      </c>
      <c r="F44" s="22">
        <v>30000</v>
      </c>
    </row>
    <row r="45" spans="2:6" ht="56.25">
      <c r="B45" s="20"/>
      <c r="C45" s="2" t="s">
        <v>174</v>
      </c>
      <c r="D45" s="4" t="s">
        <v>171</v>
      </c>
      <c r="E45" s="4"/>
      <c r="F45" s="22">
        <f>F46</f>
        <v>98600</v>
      </c>
    </row>
    <row r="46" spans="2:6" ht="44.25" customHeight="1">
      <c r="B46" s="20"/>
      <c r="C46" s="2" t="s">
        <v>28</v>
      </c>
      <c r="D46" s="4" t="s">
        <v>172</v>
      </c>
      <c r="E46" s="4"/>
      <c r="F46" s="22">
        <f>F47</f>
        <v>98600</v>
      </c>
    </row>
    <row r="47" spans="2:7" ht="56.25">
      <c r="B47" s="20"/>
      <c r="C47" s="2" t="s">
        <v>186</v>
      </c>
      <c r="D47" s="44" t="s">
        <v>172</v>
      </c>
      <c r="E47" s="44">
        <v>200</v>
      </c>
      <c r="F47" s="22">
        <f>29800+68800</f>
        <v>98600</v>
      </c>
      <c r="G47" s="31"/>
    </row>
    <row r="48" spans="2:6" ht="25.5" customHeight="1">
      <c r="B48" s="19"/>
      <c r="C48" s="2" t="s">
        <v>128</v>
      </c>
      <c r="D48" s="4" t="s">
        <v>122</v>
      </c>
      <c r="E48" s="4"/>
      <c r="F48" s="22">
        <f>F49</f>
        <v>2500</v>
      </c>
    </row>
    <row r="49" spans="2:6" ht="45" customHeight="1">
      <c r="B49" s="19"/>
      <c r="C49" s="2" t="s">
        <v>28</v>
      </c>
      <c r="D49" s="4" t="s">
        <v>123</v>
      </c>
      <c r="E49" s="4"/>
      <c r="F49" s="22">
        <f>F50</f>
        <v>2500</v>
      </c>
    </row>
    <row r="50" spans="2:6" ht="56.25">
      <c r="B50" s="19"/>
      <c r="C50" s="2" t="s">
        <v>186</v>
      </c>
      <c r="D50" s="4" t="s">
        <v>123</v>
      </c>
      <c r="E50" s="4" t="s">
        <v>182</v>
      </c>
      <c r="F50" s="22">
        <v>2500</v>
      </c>
    </row>
    <row r="51" spans="2:6" ht="18.75">
      <c r="B51" s="19" t="s">
        <v>227</v>
      </c>
      <c r="C51" s="2" t="s">
        <v>90</v>
      </c>
      <c r="D51" s="4" t="s">
        <v>91</v>
      </c>
      <c r="E51" s="4"/>
      <c r="F51" s="22">
        <f>F52</f>
        <v>100000</v>
      </c>
    </row>
    <row r="52" spans="2:6" ht="37.5">
      <c r="B52" s="19"/>
      <c r="C52" s="2" t="s">
        <v>15</v>
      </c>
      <c r="D52" s="4" t="s">
        <v>92</v>
      </c>
      <c r="E52" s="4"/>
      <c r="F52" s="22">
        <f>F53</f>
        <v>100000</v>
      </c>
    </row>
    <row r="53" spans="2:6" ht="37.5">
      <c r="B53" s="19"/>
      <c r="C53" s="2" t="s">
        <v>205</v>
      </c>
      <c r="D53" s="4" t="s">
        <v>214</v>
      </c>
      <c r="E53" s="4"/>
      <c r="F53" s="22">
        <f>F54</f>
        <v>100000</v>
      </c>
    </row>
    <row r="54" spans="2:6" ht="18.75">
      <c r="B54" s="19"/>
      <c r="C54" s="2" t="s">
        <v>199</v>
      </c>
      <c r="D54" s="4" t="s">
        <v>214</v>
      </c>
      <c r="E54" s="4" t="s">
        <v>198</v>
      </c>
      <c r="F54" s="22">
        <f>50000+50000</f>
        <v>100000</v>
      </c>
    </row>
    <row r="55" spans="2:6" ht="26.25" customHeight="1">
      <c r="B55" s="19" t="s">
        <v>223</v>
      </c>
      <c r="C55" s="2" t="s">
        <v>18</v>
      </c>
      <c r="D55" s="4" t="s">
        <v>19</v>
      </c>
      <c r="E55" s="4"/>
      <c r="F55" s="22">
        <f>F56+F59+F62</f>
        <v>57500</v>
      </c>
    </row>
    <row r="56" spans="2:6" ht="75">
      <c r="B56" s="19"/>
      <c r="C56" s="2" t="s">
        <v>138</v>
      </c>
      <c r="D56" s="4" t="s">
        <v>20</v>
      </c>
      <c r="E56" s="4"/>
      <c r="F56" s="22">
        <f>F57</f>
        <v>25000</v>
      </c>
    </row>
    <row r="57" spans="2:6" ht="97.5" customHeight="1">
      <c r="B57" s="19"/>
      <c r="C57" s="2" t="s">
        <v>115</v>
      </c>
      <c r="D57" s="4" t="s">
        <v>21</v>
      </c>
      <c r="E57" s="4"/>
      <c r="F57" s="22">
        <f>F58</f>
        <v>25000</v>
      </c>
    </row>
    <row r="58" spans="2:6" ht="56.25">
      <c r="B58" s="19"/>
      <c r="C58" s="2" t="s">
        <v>186</v>
      </c>
      <c r="D58" s="4" t="s">
        <v>21</v>
      </c>
      <c r="E58" s="4" t="s">
        <v>182</v>
      </c>
      <c r="F58" s="22">
        <v>25000</v>
      </c>
    </row>
    <row r="59" spans="2:6" ht="47.25" customHeight="1">
      <c r="B59" s="19"/>
      <c r="C59" s="2" t="s">
        <v>139</v>
      </c>
      <c r="D59" s="4" t="s">
        <v>132</v>
      </c>
      <c r="E59" s="4"/>
      <c r="F59" s="22">
        <f>F60</f>
        <v>25000</v>
      </c>
    </row>
    <row r="60" spans="2:8" ht="37.5">
      <c r="B60" s="19"/>
      <c r="C60" s="2" t="s">
        <v>140</v>
      </c>
      <c r="D60" s="4" t="s">
        <v>133</v>
      </c>
      <c r="E60" s="4"/>
      <c r="F60" s="22">
        <f>F61</f>
        <v>25000</v>
      </c>
      <c r="H60" s="13"/>
    </row>
    <row r="61" spans="2:6" ht="56.25">
      <c r="B61" s="19"/>
      <c r="C61" s="2" t="s">
        <v>186</v>
      </c>
      <c r="D61" s="4" t="s">
        <v>133</v>
      </c>
      <c r="E61" s="4" t="s">
        <v>182</v>
      </c>
      <c r="F61" s="22">
        <v>25000</v>
      </c>
    </row>
    <row r="62" spans="2:6" ht="60.75" customHeight="1">
      <c r="B62" s="19"/>
      <c r="C62" s="2" t="s">
        <v>22</v>
      </c>
      <c r="D62" s="4" t="s">
        <v>134</v>
      </c>
      <c r="E62" s="4"/>
      <c r="F62" s="22">
        <f>F63+F65</f>
        <v>7500</v>
      </c>
    </row>
    <row r="63" spans="2:8" ht="75">
      <c r="B63" s="19"/>
      <c r="C63" s="2" t="s">
        <v>179</v>
      </c>
      <c r="D63" s="4" t="s">
        <v>135</v>
      </c>
      <c r="E63" s="4"/>
      <c r="F63" s="22">
        <f>F64</f>
        <v>2500</v>
      </c>
      <c r="H63" s="13"/>
    </row>
    <row r="64" spans="2:6" ht="56.25">
      <c r="B64" s="19"/>
      <c r="C64" s="2" t="s">
        <v>186</v>
      </c>
      <c r="D64" s="4" t="s">
        <v>135</v>
      </c>
      <c r="E64" s="4" t="s">
        <v>182</v>
      </c>
      <c r="F64" s="22">
        <v>2500</v>
      </c>
    </row>
    <row r="65" spans="2:8" ht="56.25">
      <c r="B65" s="19"/>
      <c r="C65" s="2" t="s">
        <v>141</v>
      </c>
      <c r="D65" s="4" t="s">
        <v>136</v>
      </c>
      <c r="E65" s="4"/>
      <c r="F65" s="22">
        <f>F66</f>
        <v>5000</v>
      </c>
      <c r="H65" s="13"/>
    </row>
    <row r="66" spans="2:6" ht="56.25">
      <c r="B66" s="19"/>
      <c r="C66" s="2" t="s">
        <v>186</v>
      </c>
      <c r="D66" s="4" t="s">
        <v>136</v>
      </c>
      <c r="E66" s="4" t="s">
        <v>182</v>
      </c>
      <c r="F66" s="22">
        <v>5000</v>
      </c>
    </row>
    <row r="67" spans="2:6" ht="37.5">
      <c r="B67" s="19" t="s">
        <v>53</v>
      </c>
      <c r="C67" s="2" t="s">
        <v>23</v>
      </c>
      <c r="D67" s="4" t="s">
        <v>27</v>
      </c>
      <c r="E67" s="4"/>
      <c r="F67" s="22">
        <f>F68+F70+F72</f>
        <v>304736</v>
      </c>
    </row>
    <row r="68" spans="2:6" ht="37.5">
      <c r="B68" s="19"/>
      <c r="C68" s="2" t="s">
        <v>145</v>
      </c>
      <c r="D68" s="4" t="s">
        <v>146</v>
      </c>
      <c r="E68" s="4"/>
      <c r="F68" s="22">
        <f>F69</f>
        <v>54736</v>
      </c>
    </row>
    <row r="69" spans="2:6" ht="56.25">
      <c r="B69" s="19"/>
      <c r="C69" s="2" t="s">
        <v>186</v>
      </c>
      <c r="D69" s="4" t="s">
        <v>146</v>
      </c>
      <c r="E69" s="4" t="s">
        <v>182</v>
      </c>
      <c r="F69" s="22">
        <f>50000+4736</f>
        <v>54736</v>
      </c>
    </row>
    <row r="70" spans="2:6" ht="37.5">
      <c r="B70" s="19"/>
      <c r="C70" s="2" t="s">
        <v>241</v>
      </c>
      <c r="D70" s="4" t="s">
        <v>237</v>
      </c>
      <c r="E70" s="4"/>
      <c r="F70" s="22">
        <f>F71</f>
        <v>237000</v>
      </c>
    </row>
    <row r="71" spans="2:6" ht="56.25">
      <c r="B71" s="19"/>
      <c r="C71" s="2" t="s">
        <v>186</v>
      </c>
      <c r="D71" s="4" t="s">
        <v>237</v>
      </c>
      <c r="E71" s="4" t="s">
        <v>182</v>
      </c>
      <c r="F71" s="22">
        <v>237000</v>
      </c>
    </row>
    <row r="72" spans="2:6" ht="37.5">
      <c r="B72" s="19"/>
      <c r="C72" s="2" t="s">
        <v>241</v>
      </c>
      <c r="D72" s="4" t="s">
        <v>238</v>
      </c>
      <c r="E72" s="4"/>
      <c r="F72" s="22">
        <f>F73</f>
        <v>13000</v>
      </c>
    </row>
    <row r="73" spans="2:6" ht="56.25">
      <c r="B73" s="19"/>
      <c r="C73" s="2" t="s">
        <v>186</v>
      </c>
      <c r="D73" s="4" t="s">
        <v>238</v>
      </c>
      <c r="E73" s="4" t="s">
        <v>182</v>
      </c>
      <c r="F73" s="22">
        <v>13000</v>
      </c>
    </row>
    <row r="74" spans="2:6" ht="37.5">
      <c r="B74" s="19"/>
      <c r="C74" s="2" t="s">
        <v>24</v>
      </c>
      <c r="D74" s="4" t="s">
        <v>25</v>
      </c>
      <c r="E74" s="4"/>
      <c r="F74" s="22">
        <f>F75+F77+F79</f>
        <v>2189700</v>
      </c>
    </row>
    <row r="75" spans="2:6" ht="141" customHeight="1">
      <c r="B75" s="19"/>
      <c r="C75" s="2" t="s">
        <v>0</v>
      </c>
      <c r="D75" s="4" t="s">
        <v>26</v>
      </c>
      <c r="E75" s="4"/>
      <c r="F75" s="22">
        <f>F76</f>
        <v>1136698</v>
      </c>
    </row>
    <row r="76" spans="2:6" ht="56.25">
      <c r="B76" s="19"/>
      <c r="C76" s="2" t="s">
        <v>186</v>
      </c>
      <c r="D76" s="4" t="s">
        <v>26</v>
      </c>
      <c r="E76" s="4" t="s">
        <v>182</v>
      </c>
      <c r="F76" s="22">
        <f>1189700-53002</f>
        <v>1136698</v>
      </c>
    </row>
    <row r="77" spans="2:6" ht="63" customHeight="1">
      <c r="B77" s="19"/>
      <c r="C77" s="2" t="s">
        <v>242</v>
      </c>
      <c r="D77" s="4" t="s">
        <v>239</v>
      </c>
      <c r="E77" s="4"/>
      <c r="F77" s="22">
        <f>F78</f>
        <v>1000000</v>
      </c>
    </row>
    <row r="78" spans="2:6" ht="62.25" customHeight="1">
      <c r="B78" s="19"/>
      <c r="C78" s="2" t="s">
        <v>186</v>
      </c>
      <c r="D78" s="4" t="s">
        <v>239</v>
      </c>
      <c r="E78" s="4" t="s">
        <v>182</v>
      </c>
      <c r="F78" s="22">
        <v>1000000</v>
      </c>
    </row>
    <row r="79" spans="2:6" ht="62.25" customHeight="1">
      <c r="B79" s="19"/>
      <c r="C79" s="2" t="s">
        <v>242</v>
      </c>
      <c r="D79" s="4" t="s">
        <v>240</v>
      </c>
      <c r="E79" s="4"/>
      <c r="F79" s="22">
        <f>F80</f>
        <v>53002</v>
      </c>
    </row>
    <row r="80" spans="2:6" ht="61.5" customHeight="1">
      <c r="B80" s="19"/>
      <c r="C80" s="2" t="s">
        <v>186</v>
      </c>
      <c r="D80" s="4" t="s">
        <v>240</v>
      </c>
      <c r="E80" s="4" t="s">
        <v>182</v>
      </c>
      <c r="F80" s="22">
        <v>53002</v>
      </c>
    </row>
    <row r="81" spans="2:6" ht="56.25">
      <c r="B81" s="19" t="s">
        <v>54</v>
      </c>
      <c r="C81" s="2" t="s">
        <v>93</v>
      </c>
      <c r="D81" s="4" t="s">
        <v>94</v>
      </c>
      <c r="E81" s="4"/>
      <c r="F81" s="22">
        <f>F82</f>
        <v>55000</v>
      </c>
    </row>
    <row r="82" spans="2:8" ht="37.5">
      <c r="B82" s="19"/>
      <c r="C82" s="2" t="s">
        <v>102</v>
      </c>
      <c r="D82" s="4" t="s">
        <v>101</v>
      </c>
      <c r="E82" s="4"/>
      <c r="F82" s="22">
        <f>F83+F85</f>
        <v>55000</v>
      </c>
      <c r="H82" s="13"/>
    </row>
    <row r="83" spans="2:6" ht="37.5">
      <c r="B83" s="19"/>
      <c r="C83" s="2" t="s">
        <v>163</v>
      </c>
      <c r="D83" s="4" t="s">
        <v>161</v>
      </c>
      <c r="E83" s="4"/>
      <c r="F83" s="22">
        <f>F84</f>
        <v>25000</v>
      </c>
    </row>
    <row r="84" spans="2:6" ht="56.25">
      <c r="B84" s="19"/>
      <c r="C84" s="2" t="s">
        <v>186</v>
      </c>
      <c r="D84" s="4" t="s">
        <v>161</v>
      </c>
      <c r="E84" s="4" t="s">
        <v>182</v>
      </c>
      <c r="F84" s="22">
        <f>10000+15000</f>
        <v>25000</v>
      </c>
    </row>
    <row r="85" spans="2:6" ht="75">
      <c r="B85" s="19"/>
      <c r="C85" s="2" t="s">
        <v>164</v>
      </c>
      <c r="D85" s="4" t="s">
        <v>162</v>
      </c>
      <c r="E85" s="4"/>
      <c r="F85" s="22">
        <f>F86</f>
        <v>30000</v>
      </c>
    </row>
    <row r="86" spans="2:6" ht="56.25">
      <c r="B86" s="19"/>
      <c r="C86" s="2" t="s">
        <v>186</v>
      </c>
      <c r="D86" s="4" t="s">
        <v>162</v>
      </c>
      <c r="E86" s="4" t="s">
        <v>182</v>
      </c>
      <c r="F86" s="22">
        <f>15000+15000</f>
        <v>30000</v>
      </c>
    </row>
    <row r="87" spans="2:6" ht="37.5">
      <c r="B87" s="19" t="s">
        <v>88</v>
      </c>
      <c r="C87" s="2" t="s">
        <v>1</v>
      </c>
      <c r="D87" s="4" t="s">
        <v>112</v>
      </c>
      <c r="E87" s="4"/>
      <c r="F87" s="22">
        <f>F88</f>
        <v>15600</v>
      </c>
    </row>
    <row r="88" spans="2:6" ht="81.75" customHeight="1">
      <c r="B88" s="19"/>
      <c r="C88" s="2" t="s">
        <v>178</v>
      </c>
      <c r="D88" s="4" t="s">
        <v>169</v>
      </c>
      <c r="E88" s="4"/>
      <c r="F88" s="22">
        <f>F89</f>
        <v>15600</v>
      </c>
    </row>
    <row r="89" spans="2:6" ht="45" customHeight="1">
      <c r="B89" s="19"/>
      <c r="C89" s="2" t="s">
        <v>28</v>
      </c>
      <c r="D89" s="4" t="s">
        <v>170</v>
      </c>
      <c r="E89" s="4"/>
      <c r="F89" s="22">
        <f>F90</f>
        <v>15600</v>
      </c>
    </row>
    <row r="90" spans="2:6" ht="37.5">
      <c r="B90" s="19"/>
      <c r="C90" s="2" t="s">
        <v>103</v>
      </c>
      <c r="D90" s="4" t="s">
        <v>170</v>
      </c>
      <c r="E90" s="4" t="s">
        <v>29</v>
      </c>
      <c r="F90" s="22">
        <v>15600</v>
      </c>
    </row>
    <row r="91" spans="2:6" ht="37.5">
      <c r="B91" s="19" t="s">
        <v>228</v>
      </c>
      <c r="C91" s="2" t="s">
        <v>149</v>
      </c>
      <c r="D91" s="4" t="s">
        <v>147</v>
      </c>
      <c r="E91" s="4"/>
      <c r="F91" s="22">
        <f>F92</f>
        <v>219033.47999999998</v>
      </c>
    </row>
    <row r="92" spans="2:6" ht="28.5" customHeight="1">
      <c r="B92" s="19"/>
      <c r="C92" s="2" t="s">
        <v>151</v>
      </c>
      <c r="D92" s="4" t="s">
        <v>152</v>
      </c>
      <c r="E92" s="4"/>
      <c r="F92" s="22">
        <f>F95+F93</f>
        <v>219033.47999999998</v>
      </c>
    </row>
    <row r="93" spans="2:6" ht="37.5">
      <c r="B93" s="19"/>
      <c r="C93" s="2" t="s">
        <v>192</v>
      </c>
      <c r="D93" s="4" t="s">
        <v>191</v>
      </c>
      <c r="E93" s="4"/>
      <c r="F93" s="22">
        <f>F94</f>
        <v>169033.47999999998</v>
      </c>
    </row>
    <row r="94" spans="2:6" ht="56.25">
      <c r="B94" s="19"/>
      <c r="C94" s="2" t="s">
        <v>186</v>
      </c>
      <c r="D94" s="4" t="s">
        <v>191</v>
      </c>
      <c r="E94" s="4" t="s">
        <v>182</v>
      </c>
      <c r="F94" s="22">
        <f>32329.66+52752.35+83951.47</f>
        <v>169033.47999999998</v>
      </c>
    </row>
    <row r="95" spans="2:6" ht="37.5">
      <c r="B95" s="19"/>
      <c r="C95" s="2" t="s">
        <v>153</v>
      </c>
      <c r="D95" s="4" t="s">
        <v>148</v>
      </c>
      <c r="E95" s="4"/>
      <c r="F95" s="22">
        <f>F96</f>
        <v>50000</v>
      </c>
    </row>
    <row r="96" spans="2:6" ht="56.25">
      <c r="B96" s="19"/>
      <c r="C96" s="2" t="s">
        <v>186</v>
      </c>
      <c r="D96" s="4" t="s">
        <v>148</v>
      </c>
      <c r="E96" s="4" t="s">
        <v>182</v>
      </c>
      <c r="F96" s="22">
        <v>50000</v>
      </c>
    </row>
    <row r="97" spans="2:6" ht="37.5">
      <c r="B97" s="19"/>
      <c r="C97" s="2" t="s">
        <v>149</v>
      </c>
      <c r="D97" s="4" t="s">
        <v>147</v>
      </c>
      <c r="E97" s="4"/>
      <c r="F97" s="22">
        <f>F98</f>
        <v>927228.9199999999</v>
      </c>
    </row>
    <row r="98" spans="2:6" ht="37.5">
      <c r="B98" s="19"/>
      <c r="C98" s="2" t="s">
        <v>156</v>
      </c>
      <c r="D98" s="4" t="s">
        <v>154</v>
      </c>
      <c r="E98" s="4"/>
      <c r="F98" s="22">
        <f>F99+F101</f>
        <v>927228.9199999999</v>
      </c>
    </row>
    <row r="99" spans="2:6" ht="37.5">
      <c r="B99" s="19"/>
      <c r="C99" s="2" t="s">
        <v>157</v>
      </c>
      <c r="D99" s="4" t="s">
        <v>155</v>
      </c>
      <c r="E99" s="4"/>
      <c r="F99" s="22">
        <f>F100</f>
        <v>200000</v>
      </c>
    </row>
    <row r="100" spans="2:6" ht="56.25">
      <c r="B100" s="19"/>
      <c r="C100" s="2" t="s">
        <v>186</v>
      </c>
      <c r="D100" s="4" t="s">
        <v>155</v>
      </c>
      <c r="E100" s="4" t="s">
        <v>182</v>
      </c>
      <c r="F100" s="22">
        <v>200000</v>
      </c>
    </row>
    <row r="101" spans="2:6" ht="56.25">
      <c r="B101" s="19"/>
      <c r="C101" s="2" t="s">
        <v>159</v>
      </c>
      <c r="D101" s="4" t="s">
        <v>158</v>
      </c>
      <c r="E101" s="4"/>
      <c r="F101" s="22">
        <f>F102</f>
        <v>727228.9199999999</v>
      </c>
    </row>
    <row r="102" spans="2:6" ht="56.25">
      <c r="B102" s="19"/>
      <c r="C102" s="2" t="s">
        <v>186</v>
      </c>
      <c r="D102" s="4" t="s">
        <v>158</v>
      </c>
      <c r="E102" s="4" t="s">
        <v>182</v>
      </c>
      <c r="F102" s="22">
        <f>200000+200000+340228.92-13000</f>
        <v>727228.9199999999</v>
      </c>
    </row>
    <row r="103" spans="2:6" ht="37.5">
      <c r="B103" s="19" t="s">
        <v>41</v>
      </c>
      <c r="C103" s="2" t="s">
        <v>206</v>
      </c>
      <c r="D103" s="4" t="s">
        <v>203</v>
      </c>
      <c r="E103" s="4"/>
      <c r="F103" s="22">
        <f>F104</f>
        <v>1050</v>
      </c>
    </row>
    <row r="104" spans="2:6" ht="18.75">
      <c r="B104" s="19"/>
      <c r="C104" s="2" t="s">
        <v>204</v>
      </c>
      <c r="D104" s="4" t="s">
        <v>202</v>
      </c>
      <c r="E104" s="4"/>
      <c r="F104" s="22">
        <f>F105</f>
        <v>1050</v>
      </c>
    </row>
    <row r="105" spans="2:6" ht="37.5">
      <c r="B105" s="19"/>
      <c r="C105" s="2" t="s">
        <v>205</v>
      </c>
      <c r="D105" s="4" t="s">
        <v>201</v>
      </c>
      <c r="E105" s="4"/>
      <c r="F105" s="22">
        <f>F106</f>
        <v>1050</v>
      </c>
    </row>
    <row r="106" spans="2:6" ht="18.75">
      <c r="B106" s="19"/>
      <c r="C106" s="2" t="s">
        <v>199</v>
      </c>
      <c r="D106" s="4" t="s">
        <v>201</v>
      </c>
      <c r="E106" s="4" t="s">
        <v>198</v>
      </c>
      <c r="F106" s="22">
        <v>1050</v>
      </c>
    </row>
    <row r="107" spans="2:6" ht="56.25">
      <c r="B107" s="19" t="s">
        <v>48</v>
      </c>
      <c r="C107" s="2" t="s">
        <v>111</v>
      </c>
      <c r="D107" s="4" t="s">
        <v>104</v>
      </c>
      <c r="E107" s="4"/>
      <c r="F107" s="22">
        <f>F108+F111+F114</f>
        <v>7464310</v>
      </c>
    </row>
    <row r="108" spans="2:6" ht="18.75">
      <c r="B108" s="19"/>
      <c r="C108" s="2" t="s">
        <v>105</v>
      </c>
      <c r="D108" s="4" t="s">
        <v>106</v>
      </c>
      <c r="E108" s="4"/>
      <c r="F108" s="22">
        <f>F109</f>
        <v>6419712</v>
      </c>
    </row>
    <row r="109" spans="2:6" ht="56.25">
      <c r="B109" s="19"/>
      <c r="C109" s="2" t="s">
        <v>95</v>
      </c>
      <c r="D109" s="4" t="s">
        <v>107</v>
      </c>
      <c r="E109" s="4"/>
      <c r="F109" s="22">
        <f>F110</f>
        <v>6419712</v>
      </c>
    </row>
    <row r="110" spans="2:6" ht="82.5" customHeight="1">
      <c r="B110" s="19"/>
      <c r="C110" s="2" t="s">
        <v>188</v>
      </c>
      <c r="D110" s="4" t="s">
        <v>107</v>
      </c>
      <c r="E110" s="4" t="s">
        <v>184</v>
      </c>
      <c r="F110" s="22">
        <f>4437629+2032083-50000</f>
        <v>6419712</v>
      </c>
    </row>
    <row r="111" spans="2:6" ht="18.75">
      <c r="B111" s="19"/>
      <c r="C111" s="2" t="s">
        <v>108</v>
      </c>
      <c r="D111" s="4" t="s">
        <v>109</v>
      </c>
      <c r="E111" s="4"/>
      <c r="F111" s="22">
        <f>F112</f>
        <v>994598</v>
      </c>
    </row>
    <row r="112" spans="2:6" ht="56.25">
      <c r="B112" s="19"/>
      <c r="C112" s="2" t="s">
        <v>95</v>
      </c>
      <c r="D112" s="4" t="s">
        <v>110</v>
      </c>
      <c r="E112" s="4"/>
      <c r="F112" s="22">
        <f>F113</f>
        <v>994598</v>
      </c>
    </row>
    <row r="113" spans="2:6" ht="78" customHeight="1">
      <c r="B113" s="19"/>
      <c r="C113" s="2" t="s">
        <v>188</v>
      </c>
      <c r="D113" s="4" t="s">
        <v>110</v>
      </c>
      <c r="E113" s="4" t="s">
        <v>184</v>
      </c>
      <c r="F113" s="22">
        <f>737381+257217</f>
        <v>994598</v>
      </c>
    </row>
    <row r="114" spans="2:6" ht="37.5">
      <c r="B114" s="19"/>
      <c r="C114" s="2" t="s">
        <v>167</v>
      </c>
      <c r="D114" s="4" t="s">
        <v>165</v>
      </c>
      <c r="E114" s="4"/>
      <c r="F114" s="22">
        <f>F115</f>
        <v>50000</v>
      </c>
    </row>
    <row r="115" spans="2:6" ht="56.25">
      <c r="B115" s="19"/>
      <c r="C115" s="2" t="s">
        <v>168</v>
      </c>
      <c r="D115" s="4" t="s">
        <v>166</v>
      </c>
      <c r="E115" s="4"/>
      <c r="F115" s="22">
        <f>F116</f>
        <v>50000</v>
      </c>
    </row>
    <row r="116" spans="2:6" ht="75">
      <c r="B116" s="19"/>
      <c r="C116" s="2" t="s">
        <v>188</v>
      </c>
      <c r="D116" s="4" t="s">
        <v>166</v>
      </c>
      <c r="E116" s="4" t="s">
        <v>184</v>
      </c>
      <c r="F116" s="22">
        <v>50000</v>
      </c>
    </row>
    <row r="117" spans="2:6" ht="37.5">
      <c r="B117" s="20">
        <v>12</v>
      </c>
      <c r="C117" s="2" t="s">
        <v>96</v>
      </c>
      <c r="D117" s="4" t="s">
        <v>97</v>
      </c>
      <c r="E117" s="4"/>
      <c r="F117" s="22">
        <f>F118</f>
        <v>100000</v>
      </c>
    </row>
    <row r="118" spans="2:6" ht="37.5">
      <c r="B118" s="20"/>
      <c r="C118" s="2" t="s">
        <v>42</v>
      </c>
      <c r="D118" s="4" t="s">
        <v>98</v>
      </c>
      <c r="E118" s="4"/>
      <c r="F118" s="22">
        <f>F119</f>
        <v>100000</v>
      </c>
    </row>
    <row r="119" spans="2:6" ht="37.5">
      <c r="B119" s="20"/>
      <c r="C119" s="2" t="s">
        <v>99</v>
      </c>
      <c r="D119" s="4" t="s">
        <v>100</v>
      </c>
      <c r="E119" s="4"/>
      <c r="F119" s="22">
        <f>F120</f>
        <v>100000</v>
      </c>
    </row>
    <row r="120" spans="2:7" ht="56.25">
      <c r="B120" s="20"/>
      <c r="C120" s="2" t="s">
        <v>186</v>
      </c>
      <c r="D120" s="44" t="s">
        <v>100</v>
      </c>
      <c r="E120" s="44">
        <v>200</v>
      </c>
      <c r="F120" s="22">
        <f>50000+50000</f>
        <v>100000</v>
      </c>
      <c r="G120" s="31"/>
    </row>
    <row r="121" spans="2:6" ht="56.25">
      <c r="B121" s="19" t="s">
        <v>44</v>
      </c>
      <c r="C121" s="2" t="s">
        <v>16</v>
      </c>
      <c r="D121" s="4" t="s">
        <v>17</v>
      </c>
      <c r="E121" s="4"/>
      <c r="F121" s="22">
        <f>F122+F124+F126+F128+F130</f>
        <v>562706.97</v>
      </c>
    </row>
    <row r="122" spans="2:8" ht="56.25">
      <c r="B122" s="19"/>
      <c r="C122" s="2" t="s">
        <v>142</v>
      </c>
      <c r="D122" s="4" t="s">
        <v>137</v>
      </c>
      <c r="E122" s="4"/>
      <c r="F122" s="22">
        <f>F123</f>
        <v>5000</v>
      </c>
      <c r="H122" s="13"/>
    </row>
    <row r="123" spans="2:6" ht="56.25">
      <c r="B123" s="19"/>
      <c r="C123" s="2" t="s">
        <v>186</v>
      </c>
      <c r="D123" s="4" t="s">
        <v>137</v>
      </c>
      <c r="E123" s="4" t="s">
        <v>182</v>
      </c>
      <c r="F123" s="22">
        <v>5000</v>
      </c>
    </row>
    <row r="124" spans="2:6" ht="99.75" customHeight="1">
      <c r="B124" s="19"/>
      <c r="C124" s="2" t="s">
        <v>208</v>
      </c>
      <c r="D124" s="4" t="s">
        <v>215</v>
      </c>
      <c r="E124" s="4"/>
      <c r="F124" s="22">
        <f>F125</f>
        <v>104706.97</v>
      </c>
    </row>
    <row r="125" spans="2:6" ht="56.25">
      <c r="B125" s="19"/>
      <c r="C125" s="2" t="s">
        <v>186</v>
      </c>
      <c r="D125" s="4" t="s">
        <v>215</v>
      </c>
      <c r="E125" s="4" t="s">
        <v>182</v>
      </c>
      <c r="F125" s="22">
        <f>51867.93+52839.04</f>
        <v>104706.97</v>
      </c>
    </row>
    <row r="126" spans="2:6" ht="37.5">
      <c r="B126" s="19"/>
      <c r="C126" s="2" t="s">
        <v>129</v>
      </c>
      <c r="D126" s="4" t="s">
        <v>124</v>
      </c>
      <c r="E126" s="4"/>
      <c r="F126" s="22">
        <f>F127</f>
        <v>42000</v>
      </c>
    </row>
    <row r="127" spans="2:6" ht="56.25">
      <c r="B127" s="19"/>
      <c r="C127" s="2" t="s">
        <v>186</v>
      </c>
      <c r="D127" s="4" t="s">
        <v>124</v>
      </c>
      <c r="E127" s="4" t="s">
        <v>182</v>
      </c>
      <c r="F127" s="22">
        <f>21000+21000</f>
        <v>42000</v>
      </c>
    </row>
    <row r="128" spans="2:6" ht="37.5">
      <c r="B128" s="19"/>
      <c r="C128" s="2" t="s">
        <v>212</v>
      </c>
      <c r="D128" s="4" t="s">
        <v>209</v>
      </c>
      <c r="E128" s="4"/>
      <c r="F128" s="22">
        <f>F129</f>
        <v>270000</v>
      </c>
    </row>
    <row r="129" spans="2:6" ht="56.25">
      <c r="B129" s="19"/>
      <c r="C129" s="2" t="s">
        <v>186</v>
      </c>
      <c r="D129" s="4" t="s">
        <v>209</v>
      </c>
      <c r="E129" s="4" t="s">
        <v>182</v>
      </c>
      <c r="F129" s="22">
        <v>270000</v>
      </c>
    </row>
    <row r="130" spans="2:6" ht="37.5">
      <c r="B130" s="19"/>
      <c r="C130" s="2" t="s">
        <v>213</v>
      </c>
      <c r="D130" s="4" t="s">
        <v>210</v>
      </c>
      <c r="E130" s="4"/>
      <c r="F130" s="22">
        <f>F131</f>
        <v>141000</v>
      </c>
    </row>
    <row r="131" spans="2:6" ht="56.25">
      <c r="B131" s="19"/>
      <c r="C131" s="2" t="s">
        <v>186</v>
      </c>
      <c r="D131" s="4" t="s">
        <v>210</v>
      </c>
      <c r="E131" s="4" t="s">
        <v>182</v>
      </c>
      <c r="F131" s="22">
        <v>141000</v>
      </c>
    </row>
    <row r="132" spans="2:7" ht="18.75">
      <c r="B132" s="39"/>
      <c r="C132" s="39"/>
      <c r="D132" s="31"/>
      <c r="E132" s="31"/>
      <c r="F132" s="31"/>
      <c r="G132" s="31"/>
    </row>
    <row r="133" spans="2:7" ht="18.75">
      <c r="B133" s="31"/>
      <c r="C133" s="58" t="s">
        <v>193</v>
      </c>
      <c r="D133" s="58"/>
      <c r="E133" s="58"/>
      <c r="F133" s="51"/>
      <c r="G133" s="31"/>
    </row>
    <row r="134" spans="2:6" ht="18.75">
      <c r="B134" s="25"/>
      <c r="C134" s="58" t="s">
        <v>117</v>
      </c>
      <c r="D134" s="58"/>
      <c r="E134" s="58"/>
      <c r="F134" s="45"/>
    </row>
    <row r="135" spans="2:6" ht="18.75">
      <c r="B135" s="26"/>
      <c r="C135" s="32" t="s">
        <v>118</v>
      </c>
      <c r="D135" s="45"/>
      <c r="F135" s="49" t="s">
        <v>194</v>
      </c>
    </row>
    <row r="136" spans="2:6" ht="18.75">
      <c r="B136" s="26"/>
      <c r="D136" s="21"/>
      <c r="E136" s="21"/>
      <c r="F136" s="21"/>
    </row>
    <row r="137" ht="18.75">
      <c r="B137" s="24"/>
    </row>
    <row r="138" ht="18.75">
      <c r="B138" s="24"/>
    </row>
    <row r="139" ht="18.75">
      <c r="B139" s="24"/>
    </row>
    <row r="140" ht="18.75">
      <c r="B140" s="24"/>
    </row>
    <row r="141" ht="18.75">
      <c r="B141" s="24"/>
    </row>
    <row r="142" ht="18.75">
      <c r="B142" s="24"/>
    </row>
    <row r="143" ht="18.75">
      <c r="B143" s="24"/>
    </row>
    <row r="144" ht="18.75">
      <c r="B144" s="24"/>
    </row>
    <row r="145" ht="18.75">
      <c r="B145" s="24"/>
    </row>
    <row r="146" ht="18.75">
      <c r="B146" s="24"/>
    </row>
    <row r="147" ht="18.75">
      <c r="B147" s="24"/>
    </row>
    <row r="148" ht="18.75">
      <c r="B148" s="24"/>
    </row>
    <row r="149" ht="18.75">
      <c r="B149" s="24"/>
    </row>
    <row r="150" ht="18.75">
      <c r="B150" s="24"/>
    </row>
    <row r="151" ht="18.75">
      <c r="B151" s="24"/>
    </row>
    <row r="152" ht="18.75">
      <c r="B152" s="24"/>
    </row>
    <row r="153" ht="18.75">
      <c r="B153" s="24"/>
    </row>
    <row r="154" ht="18.75">
      <c r="B154" s="24"/>
    </row>
    <row r="155" ht="18.75">
      <c r="B155" s="24"/>
    </row>
    <row r="156" ht="18.75">
      <c r="B156" s="24"/>
    </row>
    <row r="157" ht="18.75">
      <c r="B157" s="24"/>
    </row>
    <row r="158" ht="18.75">
      <c r="B158" s="24"/>
    </row>
    <row r="159" ht="18.75">
      <c r="B159" s="24"/>
    </row>
    <row r="160" ht="18.75">
      <c r="B160" s="24"/>
    </row>
    <row r="161" ht="18.75">
      <c r="B161" s="24"/>
    </row>
    <row r="162" ht="18.75">
      <c r="B162" s="24"/>
    </row>
    <row r="163" ht="18.75">
      <c r="B163" s="24"/>
    </row>
    <row r="164" ht="18.75">
      <c r="B164" s="24"/>
    </row>
    <row r="165" ht="18.75">
      <c r="B165" s="24"/>
    </row>
    <row r="166" ht="18.75">
      <c r="B166" s="24"/>
    </row>
    <row r="167" ht="18.75">
      <c r="B167" s="24"/>
    </row>
    <row r="168" ht="18.75">
      <c r="B168" s="24"/>
    </row>
    <row r="169" ht="18.75">
      <c r="B169" s="24"/>
    </row>
    <row r="170" ht="18.75">
      <c r="B170" s="24"/>
    </row>
    <row r="171" ht="18.75">
      <c r="B171" s="24"/>
    </row>
    <row r="172" ht="18.75">
      <c r="B172" s="24"/>
    </row>
    <row r="173" ht="18.75">
      <c r="B173" s="24"/>
    </row>
    <row r="174" ht="18.75">
      <c r="B174" s="24"/>
    </row>
    <row r="175" ht="18.75">
      <c r="B175" s="24"/>
    </row>
  </sheetData>
  <sheetProtection/>
  <mergeCells count="21">
    <mergeCell ref="D1:F1"/>
    <mergeCell ref="D2:F2"/>
    <mergeCell ref="D3:F3"/>
    <mergeCell ref="D4:F4"/>
    <mergeCell ref="D11:F11"/>
    <mergeCell ref="D13:F13"/>
    <mergeCell ref="D6:F6"/>
    <mergeCell ref="D12:F12"/>
    <mergeCell ref="B17:B18"/>
    <mergeCell ref="C17:C18"/>
    <mergeCell ref="F17:F18"/>
    <mergeCell ref="D10:F10"/>
    <mergeCell ref="D5:F5"/>
    <mergeCell ref="D14:F14"/>
    <mergeCell ref="D17:E17"/>
    <mergeCell ref="C134:E134"/>
    <mergeCell ref="C133:E133"/>
    <mergeCell ref="C15:F15"/>
    <mergeCell ref="D7:F7"/>
    <mergeCell ref="D8:F8"/>
    <mergeCell ref="D9:F9"/>
  </mergeCells>
  <printOptions/>
  <pageMargins left="0.7874015748031497" right="0.3937007874015748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черенковагп</dc:creator>
  <cp:keywords/>
  <dc:description/>
  <cp:lastModifiedBy>111</cp:lastModifiedBy>
  <cp:lastPrinted>2014-08-27T11:16:23Z</cp:lastPrinted>
  <dcterms:created xsi:type="dcterms:W3CDTF">2007-06-27T10:03:40Z</dcterms:created>
  <dcterms:modified xsi:type="dcterms:W3CDTF">2014-08-27T11:18:07Z</dcterms:modified>
  <cp:category/>
  <cp:version/>
  <cp:contentType/>
  <cp:contentStatus/>
</cp:coreProperties>
</file>